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Shir\Desktop\גיבוי 260524\מאגר אדריכלים\"/>
    </mc:Choice>
  </mc:AlternateContent>
  <xr:revisionPtr revIDLastSave="0" documentId="13_ncr:1_{7733994E-5036-440B-8596-019593F668AA}" xr6:coauthVersionLast="47" xr6:coauthVersionMax="47" xr10:uidLastSave="{00000000-0000-0000-0000-000000000000}"/>
  <bookViews>
    <workbookView xWindow="20370" yWindow="-120" windowWidth="19440" windowHeight="10440" tabRatio="805" activeTab="2" xr2:uid="{354DB6C3-CBF6-4728-BA91-386C36BEAAB5}"/>
  </bookViews>
  <sheets>
    <sheet name="מחוון" sheetId="22" r:id="rId1"/>
    <sheet name="קריטריונים" sheetId="16" r:id="rId2"/>
    <sheet name="סיכום הצעות" sheetId="2" r:id="rId3"/>
  </sheets>
  <definedNames>
    <definedName name="_xlnm.Print_Area" localSheetId="0">מחוון!$A$1:$K$33</definedName>
    <definedName name="_xlnm.Print_Area" localSheetId="2">'סיכום הצעות'!$A$1:$N$30</definedName>
    <definedName name="_xlnm.Print_Area" localSheetId="1">קריטריונים!$A$1:$M$24</definedName>
    <definedName name="_xlnm.Print_Titles" localSheetId="0">מחוון!$1:$3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16" l="1"/>
  <c r="D10" i="16"/>
  <c r="D9" i="16"/>
  <c r="D8" i="16"/>
  <c r="B11" i="16"/>
  <c r="B10" i="16"/>
  <c r="B9" i="16"/>
  <c r="B8" i="16"/>
  <c r="L12" i="22"/>
  <c r="L4" i="22"/>
  <c r="D12" i="16" l="1"/>
  <c r="D6" i="16" l="1"/>
  <c r="D5" i="16"/>
  <c r="D7" i="16" s="1"/>
  <c r="A8" i="16"/>
  <c r="D14" i="16"/>
  <c r="D15" i="16"/>
  <c r="D16" i="16"/>
  <c r="D13" i="16"/>
  <c r="B14" i="16"/>
  <c r="B15" i="16"/>
  <c r="B16" i="16"/>
  <c r="B13" i="16"/>
  <c r="A13" i="16"/>
  <c r="F25" i="22"/>
  <c r="H25" i="22" s="1"/>
  <c r="F26" i="22"/>
  <c r="H26" i="22" s="1"/>
  <c r="F24" i="22"/>
  <c r="H24" i="22" s="1"/>
  <c r="L20" i="22"/>
  <c r="J22" i="2"/>
  <c r="N1" i="2"/>
  <c r="M1" i="2"/>
  <c r="C2" i="16"/>
  <c r="B6" i="16"/>
  <c r="B5" i="16"/>
  <c r="H18" i="22"/>
  <c r="H8" i="22"/>
  <c r="H4" i="22"/>
  <c r="E9" i="22"/>
  <c r="M3" i="22"/>
  <c r="H7" i="2"/>
  <c r="C25" i="2"/>
  <c r="D19" i="16"/>
  <c r="H10" i="2"/>
  <c r="I10" i="2" s="1"/>
  <c r="H20" i="2"/>
  <c r="I20" i="2" s="1"/>
  <c r="H14" i="2"/>
  <c r="D17" i="16" l="1"/>
  <c r="L24" i="22"/>
  <c r="H12" i="2"/>
  <c r="I12" i="2" s="1"/>
  <c r="I14" i="2"/>
  <c r="H16" i="2"/>
  <c r="I16" i="2" s="1"/>
  <c r="K14" i="2"/>
  <c r="L14" i="2" s="1"/>
  <c r="K10" i="2"/>
  <c r="L10" i="2" s="1"/>
  <c r="M10" i="2" s="1"/>
  <c r="K12" i="2"/>
  <c r="L12" i="2" s="1"/>
  <c r="K8" i="2"/>
  <c r="L8" i="2" s="1"/>
  <c r="K18" i="2"/>
  <c r="L18" i="2" s="1"/>
  <c r="K16" i="2"/>
  <c r="L16" i="2" s="1"/>
  <c r="K20" i="2"/>
  <c r="L20" i="2" s="1"/>
  <c r="M20" i="2" s="1"/>
  <c r="H8" i="2"/>
  <c r="I8" i="2" s="1"/>
  <c r="H18" i="2"/>
  <c r="I18" i="2" s="1"/>
  <c r="M14" i="2" l="1"/>
  <c r="M12" i="2"/>
  <c r="M16" i="2"/>
  <c r="M8" i="2"/>
  <c r="M18" i="2"/>
  <c r="N16" i="2" l="1"/>
  <c r="N10" i="2"/>
  <c r="N14" i="2"/>
  <c r="N18" i="2"/>
  <c r="N12" i="2"/>
  <c r="N8" i="2"/>
  <c r="N20" i="2"/>
</calcChain>
</file>

<file path=xl/sharedStrings.xml><?xml version="1.0" encoding="utf-8"?>
<sst xmlns="http://schemas.openxmlformats.org/spreadsheetml/2006/main" count="183" uniqueCount="104">
  <si>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</si>
  <si>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</si>
  <si>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</si>
  <si>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</si>
  <si>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</si>
  <si>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</si>
  <si>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</si>
  <si>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</si>
  <si>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</si>
  <si>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</si>
  <si>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</si>
  <si>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</si>
  <si>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</si>
  <si>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</si>
  <si>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</si>
  <si>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</si>
  <si>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</si>
  <si>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</si>
  <si>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</si>
  <si>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</si>
  <si>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</si>
  <si>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תאריך עדכון:</t>
  </si>
  <si>
    <t>סה"כ הצעת המחיר ללא מע"מ</t>
  </si>
  <si>
    <t>סה"כ הצעת המחיר כולל מע"מ</t>
  </si>
  <si>
    <t>המשרד</t>
  </si>
  <si>
    <t>ציון מעבר מציון כולל של סעיפי האיכות לציון המחיר</t>
  </si>
  <si>
    <t>היחידה</t>
  </si>
  <si>
    <t xml:space="preserve">משרד החינוך </t>
  </si>
  <si>
    <t>סה"כ משקל סעיפי איכות:</t>
  </si>
  <si>
    <t>משקל מחיר:</t>
  </si>
  <si>
    <t>משקל סעיפי האיכות</t>
  </si>
  <si>
    <t>משקל  מחיר</t>
  </si>
  <si>
    <t>חוות דעת</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</si>
  <si>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</si>
  <si>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</si>
  <si>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</si>
  <si>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</si>
  <si>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</si>
  <si>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</si>
  <si>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</si>
  <si>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</si>
  <si>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</si>
  <si>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</si>
  <si>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</si>
  <si>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</si>
  <si>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</si>
  <si>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שם וחתימה</t>
  </si>
  <si>
    <t>ההיקף הנדרש</t>
  </si>
  <si>
    <t>עפ"י היקפים מינימליים נדרשים</t>
  </si>
  <si>
    <t>עפ"י המחוון</t>
  </si>
  <si>
    <t>פסול</t>
  </si>
  <si>
    <t>יחידת חישוב</t>
  </si>
  <si>
    <t>כמות</t>
  </si>
  <si>
    <t>יחידת ספירה</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</si>
  <si>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</si>
  <si>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</si>
  <si>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</si>
  <si>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</si>
  <si>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</si>
  <si>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</si>
  <si>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</si>
  <si>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חוות דעת מס' 3</t>
  </si>
  <si>
    <t>ציון סופי משוקלל</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</si>
  <si>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</si>
  <si>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r>
      <t xml:space="preserve">חוות דעת שנלקחה מאנשי הקשר כפי שמפורט בטופס בדיקת ההצעות </t>
    </r>
    <r>
      <rPr>
        <b/>
        <sz val="11"/>
        <rFont val="Arial"/>
        <family val="2"/>
      </rPr>
      <t>(*)</t>
    </r>
  </si>
  <si>
    <t>המינהל לפיתוח מערכת החינוך</t>
  </si>
  <si>
    <t>ציון מינימום נדרש בכל אחד מסעיפי האיכות בפני עצמו :</t>
  </si>
  <si>
    <t>אחוז</t>
  </si>
  <si>
    <t>אחוז הנחה על התעריף המירבי לשעה  של מתכנן 2</t>
  </si>
  <si>
    <t>לכל מבנה+1.00</t>
  </si>
  <si>
    <t>נסיון  היועץ המוצע</t>
  </si>
  <si>
    <t>נסיון היועץ המוצע</t>
  </si>
  <si>
    <t>ניסיון היועץ המוצע</t>
  </si>
  <si>
    <t>חוות דעת על היועץ המוצע</t>
  </si>
  <si>
    <t>תחום:</t>
  </si>
  <si>
    <t>הנושא: ייעוץ והנחייה בתחומי האדריכלות עבור המינהל לפיתוח מערכת החינוך</t>
  </si>
  <si>
    <t>ציון איכות משוקלל</t>
  </si>
  <si>
    <t>ציון מחיר משוקלל</t>
  </si>
  <si>
    <t>ציון 1-10</t>
  </si>
  <si>
    <t>ציון 1 - 5</t>
  </si>
  <si>
    <t>מקוריות</t>
  </si>
  <si>
    <t>חדשנות</t>
  </si>
  <si>
    <t>פרקטיות</t>
  </si>
  <si>
    <t>התרשמות כללית</t>
  </si>
  <si>
    <t>התרשמות מאיכות פרוייקטים דומים שביצע האדריכל המוצע</t>
  </si>
  <si>
    <t>התרשמות מפרוייקטים</t>
  </si>
  <si>
    <t>1- 10 שנים</t>
  </si>
  <si>
    <t>נקודה עבור כל שנת ניסיון</t>
  </si>
  <si>
    <t>שנות ניסיון בביצוע הפעילות</t>
  </si>
  <si>
    <t>פרוייקטים העומדים בדרישות תנאי הסף</t>
  </si>
  <si>
    <t xml:space="preserve">פחות ממבנה חינוך אחד </t>
  </si>
  <si>
    <t>מבנה חינוך אחד</t>
  </si>
  <si>
    <t>2-3 מבנים</t>
  </si>
  <si>
    <t>4 מבנים ומעלה</t>
  </si>
  <si>
    <t>הכשרה והשכלה</t>
  </si>
  <si>
    <t>חברות באיגוד היועצים לבנייה ירוקה</t>
  </si>
  <si>
    <t>לא</t>
  </si>
  <si>
    <t>כן</t>
  </si>
  <si>
    <t>מחזיק בהסמכת LEED AP או LEED GA או הסמכה מקבילה</t>
  </si>
  <si>
    <t>מחזיק בתעודת מלווה / יועץ בנייה ירוקה</t>
  </si>
  <si>
    <t>בוגר קורס בנייה ירוקה</t>
  </si>
  <si>
    <t>33/9.2024</t>
  </si>
  <si>
    <t>בנייה ירוקה</t>
  </si>
  <si>
    <t xml:space="preserve">תעריף מירבי לשעה של מתכנן 2 - 330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</si>
</sst>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quot;¤&quot;\ * #,##0.00_ ;_ &quot;¤&quot;\ * \-#,##0.00_ ;_ &quot;¤&quot;\ * &quot;-&quot;??_ ;_ @_ "/>
    <numFmt numFmtId="165" formatCode="_ [$₪-40D]\ * #,##0.00_ ;_ [$₪-40D]\ * \-#,##0.00_ ;_ [$₪-40D]\ * &quot;-&quot;??_ ;_ @_ "/>
  </numFmts>
  <fonts count="34" x14ac:knownFonts="1">
    <font>
      <sz val="10"/>
      <name val="Arial"/>
      <charset val="177"/>
    </font>
    <font>
      <sz val="10"/>
      <name val="Arial"/>
      <family val="2"/>
    </font>
    <font>
      <sz val="9"/>
      <name val="Arial"/>
      <family val="2"/>
      <charset val="177"/>
    </font>
    <font>
      <b/>
      <sz val="10"/>
      <name val="Arial"/>
      <family val="2"/>
      <charset val="177"/>
    </font>
    <font>
      <b/>
      <sz val="11"/>
      <name val="Arial"/>
      <family val="2"/>
      <charset val="177"/>
    </font>
    <font>
      <b/>
      <sz val="9"/>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
      <sz val="12"/>
      <name val="David"/>
      <family val="2"/>
    </font>
    <font>
      <sz val="11"/>
      <name val="David"/>
      <family val="2"/>
    </font>
  </fonts>
  <fills count="3">
    <fill>
      <patternFill patternType="none"/>
    </fill>
    <fill>
      <patternFill patternType="gray125"/>
    </fill>
    <fill>
      <patternFill patternType="solid">
        <fgColor indexed="42"/>
        <bgColor indexed="64"/>
      </patternFill>
    </fill>
  </fills>
  <borders count="80">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style="double">
        <color indexed="64"/>
      </left>
      <right style="double">
        <color indexed="64"/>
      </right>
      <top style="double">
        <color indexed="64"/>
      </top>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right style="double">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top style="double">
        <color indexed="64"/>
      </top>
      <bottom style="thin">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double">
        <color indexed="64"/>
      </left>
      <right style="double">
        <color indexed="64"/>
      </right>
      <top style="double">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double">
        <color indexed="64"/>
      </left>
      <right style="double">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medium">
        <color indexed="64"/>
      </right>
      <top/>
      <bottom/>
      <diagonal style="dotted">
        <color indexed="64"/>
      </diagonal>
    </border>
    <border diagonalUp="1" diagonalDown="1">
      <left style="thin">
        <color indexed="64"/>
      </left>
      <right style="medium">
        <color indexed="64"/>
      </right>
      <top/>
      <bottom style="medium">
        <color indexed="64"/>
      </bottom>
      <diagonal style="dotted">
        <color indexed="64"/>
      </diagonal>
    </border>
    <border diagonalUp="1" diagonalDown="1">
      <left style="thin">
        <color indexed="64"/>
      </left>
      <right style="thin">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left/>
      <right/>
      <top style="thin">
        <color indexed="64"/>
      </top>
      <bottom/>
      <diagonal/>
    </border>
    <border>
      <left/>
      <right style="medium">
        <color indexed="64"/>
      </right>
      <top style="medium">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double">
        <color indexed="64"/>
      </right>
      <top style="double">
        <color indexed="64"/>
      </top>
      <bottom/>
      <diagonal/>
    </border>
    <border>
      <left style="medium">
        <color indexed="64"/>
      </left>
      <right/>
      <top/>
      <bottom/>
      <diagonal/>
    </border>
    <border>
      <left style="thin">
        <color indexed="64"/>
      </left>
      <right style="thin">
        <color indexed="64"/>
      </right>
      <top style="double">
        <color indexed="64"/>
      </top>
      <bottom/>
      <diagonal/>
    </border>
    <border>
      <left style="double">
        <color indexed="64"/>
      </left>
      <right/>
      <top style="double">
        <color indexed="64"/>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double">
        <color indexed="64"/>
      </left>
      <right/>
      <top/>
      <bottom style="thin">
        <color indexed="64"/>
      </bottom>
      <diagonal/>
    </border>
    <border>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top style="thin">
        <color indexed="64"/>
      </top>
      <bottom/>
      <diagonal/>
    </border>
    <border>
      <left style="medium">
        <color indexed="64"/>
      </left>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double">
        <color indexed="64"/>
      </bottom>
      <diagonal/>
    </border>
  </borders>
  <cellStyleXfs count="4">
    <xf numFmtId="0" fontId="0" fillId="0" borderId="0"/>
    <xf numFmtId="164" fontId="1" fillId="0" borderId="0" applyFont="0" applyFill="0" applyBorder="0" applyAlignment="0" applyProtection="0"/>
    <xf numFmtId="0" fontId="27" fillId="0" borderId="0"/>
    <xf numFmtId="9" fontId="1" fillId="0" borderId="0" applyFont="0" applyFill="0" applyBorder="0" applyAlignment="0" applyProtection="0"/>
  </cellStyleXfs>
  <cellXfs count="273">
    <xf numFmtId="0" fontId="0" fillId="0" borderId="0" xfId="0"/>
    <xf numFmtId="9" fontId="5" fillId="0" borderId="1" xfId="0" applyNumberFormat="1" applyFont="1" applyBorder="1" applyAlignment="1">
      <alignment horizontal="center" vertical="center"/>
    </xf>
    <xf numFmtId="9" fontId="5" fillId="0" borderId="2" xfId="0" applyNumberFormat="1" applyFont="1" applyBorder="1" applyAlignment="1">
      <alignment horizontal="center" vertical="center"/>
    </xf>
    <xf numFmtId="9" fontId="5" fillId="0" borderId="3" xfId="0" applyNumberFormat="1" applyFont="1" applyBorder="1" applyAlignment="1">
      <alignment horizontal="center" vertical="center"/>
    </xf>
    <xf numFmtId="0" fontId="8" fillId="0" borderId="5" xfId="0" applyFont="1" applyBorder="1" applyAlignment="1">
      <alignment horizontal="centerContinuous" vertical="center" readingOrder="2"/>
    </xf>
    <xf numFmtId="0" fontId="7" fillId="0" borderId="6" xfId="0" applyFont="1" applyBorder="1" applyAlignment="1">
      <alignment horizontal="center" vertical="center" readingOrder="2"/>
    </xf>
    <xf numFmtId="0" fontId="10" fillId="0" borderId="0" xfId="0" applyFont="1" applyAlignment="1">
      <alignment readingOrder="2"/>
    </xf>
    <xf numFmtId="0" fontId="8" fillId="0" borderId="1" xfId="0" applyFont="1" applyBorder="1" applyAlignment="1">
      <alignment horizontal="center" vertical="center" readingOrder="2"/>
    </xf>
    <xf numFmtId="0" fontId="10" fillId="0" borderId="0" xfId="0" applyFont="1" applyAlignment="1">
      <alignment horizontal="center" readingOrder="2"/>
    </xf>
    <xf numFmtId="0" fontId="10" fillId="0" borderId="0" xfId="0" applyFont="1"/>
    <xf numFmtId="0" fontId="9" fillId="0" borderId="7" xfId="0" applyFont="1" applyBorder="1" applyAlignment="1">
      <alignment horizontal="centerContinuous" vertical="center"/>
    </xf>
    <xf numFmtId="0" fontId="9" fillId="0" borderId="0" xfId="0" applyFont="1" applyAlignment="1">
      <alignment horizontal="centerContinuous" vertical="center"/>
    </xf>
    <xf numFmtId="0" fontId="9" fillId="0" borderId="8" xfId="0" applyFont="1" applyBorder="1" applyAlignment="1">
      <alignment horizontal="centerContinuous" vertical="center"/>
    </xf>
    <xf numFmtId="0" fontId="9" fillId="0" borderId="0" xfId="0" applyFont="1"/>
    <xf numFmtId="0" fontId="9" fillId="0" borderId="9" xfId="0" applyFont="1" applyBorder="1" applyAlignment="1">
      <alignment horizontal="center" vertical="center"/>
    </xf>
    <xf numFmtId="0" fontId="10" fillId="0" borderId="10" xfId="0" applyFont="1" applyBorder="1"/>
    <xf numFmtId="0" fontId="10" fillId="0" borderId="7" xfId="0" applyFont="1" applyBorder="1"/>
    <xf numFmtId="9" fontId="14" fillId="0" borderId="0" xfId="0" applyNumberFormat="1" applyFont="1" applyAlignment="1">
      <alignment horizontal="center"/>
    </xf>
    <xf numFmtId="0" fontId="10" fillId="0" borderId="11" xfId="0" applyFont="1" applyBorder="1"/>
    <xf numFmtId="0" fontId="10" fillId="0" borderId="1" xfId="0" applyFont="1" applyBorder="1"/>
    <xf numFmtId="0" fontId="10" fillId="0" borderId="12" xfId="0" applyFont="1" applyBorder="1"/>
    <xf numFmtId="0" fontId="15" fillId="0" borderId="14" xfId="0" applyFont="1" applyBorder="1" applyAlignment="1">
      <alignment horizontal="center" vertical="center" readingOrder="2"/>
    </xf>
    <xf numFmtId="0" fontId="15" fillId="0" borderId="5" xfId="0" applyFont="1" applyBorder="1" applyAlignment="1">
      <alignment vertical="center"/>
    </xf>
    <xf numFmtId="0" fontId="4" fillId="0" borderId="4" xfId="0" applyFont="1" applyBorder="1" applyAlignment="1">
      <alignment vertical="center"/>
    </xf>
    <xf numFmtId="0" fontId="12" fillId="0" borderId="6" xfId="0" applyFont="1" applyBorder="1" applyAlignment="1">
      <alignment vertical="center"/>
    </xf>
    <xf numFmtId="0" fontId="16" fillId="0" borderId="4" xfId="0" applyFont="1" applyBorder="1" applyAlignment="1">
      <alignment vertical="center"/>
    </xf>
    <xf numFmtId="0" fontId="15" fillId="0" borderId="11" xfId="0" applyFont="1" applyBorder="1" applyAlignment="1">
      <alignment vertical="center"/>
    </xf>
    <xf numFmtId="0" fontId="4" fillId="0" borderId="12" xfId="0" applyFont="1" applyBorder="1" applyAlignment="1">
      <alignment vertical="center"/>
    </xf>
    <xf numFmtId="0" fontId="12" fillId="0" borderId="11" xfId="0" applyFont="1" applyBorder="1" applyAlignment="1">
      <alignment vertical="center"/>
    </xf>
    <xf numFmtId="22" fontId="3" fillId="0" borderId="12" xfId="0" applyNumberFormat="1" applyFont="1" applyBorder="1" applyAlignment="1">
      <alignment horizontal="center" vertical="center"/>
    </xf>
    <xf numFmtId="0" fontId="15" fillId="0" borderId="11" xfId="0" applyFont="1" applyBorder="1" applyAlignment="1">
      <alignment horizontal="center" vertical="center" readingOrder="2"/>
    </xf>
    <xf numFmtId="0" fontId="4" fillId="0" borderId="4" xfId="0" applyFont="1" applyBorder="1" applyAlignment="1">
      <alignment horizontal="center" vertical="center"/>
    </xf>
    <xf numFmtId="0" fontId="4" fillId="0" borderId="12" xfId="0" applyFont="1" applyBorder="1" applyAlignment="1">
      <alignment horizontal="center" vertical="center"/>
    </xf>
    <xf numFmtId="0" fontId="15" fillId="0" borderId="0" xfId="0" applyFont="1" applyAlignment="1">
      <alignment horizontal="center" vertical="center"/>
    </xf>
    <xf numFmtId="9" fontId="15" fillId="0" borderId="0" xfId="0" applyNumberFormat="1" applyFont="1" applyAlignment="1">
      <alignment horizontal="center" vertical="center"/>
    </xf>
    <xf numFmtId="0" fontId="15" fillId="0" borderId="0" xfId="0" applyFont="1" applyAlignment="1">
      <alignment horizontal="right" vertical="center"/>
    </xf>
    <xf numFmtId="0" fontId="15" fillId="0" borderId="0" xfId="0" applyFont="1" applyAlignment="1">
      <alignment horizontal="right" vertical="center" wrapText="1"/>
    </xf>
    <xf numFmtId="0" fontId="9" fillId="0" borderId="4" xfId="0" applyFont="1" applyBorder="1" applyAlignment="1">
      <alignment horizontal="center" vertical="center" wrapText="1" readingOrder="2"/>
    </xf>
    <xf numFmtId="0" fontId="9" fillId="0" borderId="15" xfId="0" applyFont="1" applyBorder="1" applyAlignment="1">
      <alignment horizontal="center" vertical="center" wrapText="1" readingOrder="2"/>
    </xf>
    <xf numFmtId="0" fontId="10" fillId="0" borderId="0" xfId="0" applyFont="1" applyAlignment="1">
      <alignment horizontal="center" vertical="center" wrapText="1" readingOrder="2"/>
    </xf>
    <xf numFmtId="0" fontId="9" fillId="0" borderId="12" xfId="0" applyFont="1" applyBorder="1" applyAlignment="1">
      <alignment horizontal="center" vertical="center" wrapText="1" readingOrder="2"/>
    </xf>
    <xf numFmtId="0" fontId="9" fillId="0" borderId="1" xfId="0" applyFont="1" applyBorder="1" applyAlignment="1">
      <alignment horizontal="center" vertical="center" wrapText="1" readingOrder="2"/>
    </xf>
    <xf numFmtId="0" fontId="9" fillId="0" borderId="16" xfId="0" applyFont="1" applyBorder="1" applyAlignment="1">
      <alignment horizontal="center" vertical="center" wrapText="1" readingOrder="2"/>
    </xf>
    <xf numFmtId="0" fontId="13" fillId="0" borderId="0" xfId="0" applyFont="1" applyAlignment="1">
      <alignment horizontal="center" vertical="center" wrapText="1" readingOrder="2"/>
    </xf>
    <xf numFmtId="9" fontId="2" fillId="0" borderId="18" xfId="0" applyNumberFormat="1" applyFont="1" applyBorder="1" applyAlignment="1">
      <alignment horizontal="center" vertical="center" wrapText="1" readingOrder="2"/>
    </xf>
    <xf numFmtId="0" fontId="12" fillId="0" borderId="6" xfId="0" applyFont="1" applyBorder="1" applyAlignment="1">
      <alignment horizontal="left" vertical="center"/>
    </xf>
    <xf numFmtId="0" fontId="12" fillId="0" borderId="1" xfId="0" applyFont="1" applyBorder="1" applyAlignment="1">
      <alignment horizontal="left" vertical="center"/>
    </xf>
    <xf numFmtId="4" fontId="17" fillId="0" borderId="15" xfId="0" applyNumberFormat="1" applyFont="1" applyBorder="1" applyAlignment="1">
      <alignment horizontal="center" vertical="center" wrapText="1" readingOrder="2"/>
    </xf>
    <xf numFmtId="4" fontId="17" fillId="0" borderId="19" xfId="0" applyNumberFormat="1" applyFont="1" applyBorder="1" applyAlignment="1">
      <alignment horizontal="center" vertical="center" wrapText="1" readingOrder="2"/>
    </xf>
    <xf numFmtId="4" fontId="21" fillId="0" borderId="15" xfId="0" applyNumberFormat="1" applyFont="1" applyBorder="1" applyAlignment="1">
      <alignment horizontal="center" vertical="center" wrapText="1" readingOrder="2"/>
    </xf>
    <xf numFmtId="0" fontId="0" fillId="0" borderId="0" xfId="0" applyAlignment="1">
      <alignment horizontal="center" vertical="center"/>
    </xf>
    <xf numFmtId="0" fontId="4" fillId="0" borderId="18"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7" fillId="0" borderId="21" xfId="0" applyNumberFormat="1" applyFont="1" applyBorder="1" applyAlignment="1">
      <alignment horizontal="center" vertical="center" wrapText="1" readingOrder="2"/>
    </xf>
    <xf numFmtId="0" fontId="12" fillId="0" borderId="22" xfId="0" applyFont="1" applyBorder="1" applyAlignment="1">
      <alignment horizontal="center" vertical="center" wrapText="1" readingOrder="2"/>
    </xf>
    <xf numFmtId="3" fontId="21" fillId="0" borderId="22" xfId="0" applyNumberFormat="1" applyFont="1" applyBorder="1" applyAlignment="1">
      <alignment horizontal="center" vertical="center" wrapText="1" readingOrder="2"/>
    </xf>
    <xf numFmtId="4" fontId="21" fillId="0" borderId="23" xfId="0" applyNumberFormat="1" applyFont="1" applyBorder="1" applyAlignment="1">
      <alignment horizontal="center" vertical="center" wrapText="1" readingOrder="2"/>
    </xf>
    <xf numFmtId="4" fontId="21" fillId="0" borderId="24" xfId="0" applyNumberFormat="1" applyFont="1" applyBorder="1" applyAlignment="1">
      <alignment horizontal="center" vertical="center" wrapText="1" readingOrder="2"/>
    </xf>
    <xf numFmtId="0" fontId="12" fillId="2" borderId="25" xfId="0" applyFont="1" applyFill="1" applyBorder="1" applyAlignment="1">
      <alignment horizontal="center" vertical="center" wrapText="1" readingOrder="2"/>
    </xf>
    <xf numFmtId="4" fontId="21" fillId="2" borderId="27" xfId="0" applyNumberFormat="1" applyFont="1" applyFill="1" applyBorder="1" applyAlignment="1">
      <alignment horizontal="center" vertical="center" wrapText="1" readingOrder="2"/>
    </xf>
    <xf numFmtId="4" fontId="21" fillId="2" borderId="28" xfId="0" applyNumberFormat="1" applyFont="1" applyFill="1" applyBorder="1" applyAlignment="1">
      <alignment horizontal="center" vertical="center" wrapText="1" readingOrder="2"/>
    </xf>
    <xf numFmtId="0" fontId="12" fillId="2" borderId="26" xfId="0" applyFont="1" applyFill="1" applyBorder="1" applyAlignment="1">
      <alignment horizontal="center" vertical="center" wrapText="1" readingOrder="2"/>
    </xf>
    <xf numFmtId="3" fontId="5" fillId="2" borderId="26" xfId="0" applyNumberFormat="1" applyFont="1" applyFill="1" applyBorder="1" applyAlignment="1">
      <alignment horizontal="center" vertical="center" wrapText="1" readingOrder="2"/>
    </xf>
    <xf numFmtId="3" fontId="5" fillId="2" borderId="27" xfId="0" applyNumberFormat="1" applyFont="1" applyFill="1" applyBorder="1" applyAlignment="1">
      <alignment horizontal="center" vertical="center" wrapText="1" readingOrder="2"/>
    </xf>
    <xf numFmtId="4" fontId="21" fillId="2" borderId="29" xfId="0" applyNumberFormat="1" applyFont="1" applyFill="1" applyBorder="1" applyAlignment="1">
      <alignment horizontal="center" vertical="center" wrapText="1" readingOrder="2"/>
    </xf>
    <xf numFmtId="2" fontId="6" fillId="0" borderId="0" xfId="0" applyNumberFormat="1" applyFont="1" applyAlignment="1">
      <alignment horizontal="center" vertical="center" wrapText="1"/>
    </xf>
    <xf numFmtId="2" fontId="6" fillId="0" borderId="31" xfId="0" applyNumberFormat="1" applyFont="1" applyBorder="1" applyAlignment="1">
      <alignment horizontal="center" vertical="center" wrapText="1"/>
    </xf>
    <xf numFmtId="0" fontId="10" fillId="0" borderId="0" xfId="0" applyFont="1" applyAlignment="1">
      <alignment horizontal="center" vertical="center" wrapText="1"/>
    </xf>
    <xf numFmtId="0" fontId="10" fillId="0" borderId="17" xfId="0" applyFont="1" applyBorder="1" applyAlignment="1">
      <alignment horizontal="center" vertical="center" wrapText="1"/>
    </xf>
    <xf numFmtId="2" fontId="6" fillId="0" borderId="15" xfId="0" applyNumberFormat="1" applyFont="1" applyBorder="1" applyAlignment="1">
      <alignment horizontal="center" vertical="center" wrapText="1"/>
    </xf>
    <xf numFmtId="0" fontId="10" fillId="0" borderId="30" xfId="0" applyFont="1" applyBorder="1" applyAlignment="1">
      <alignment horizontal="center" vertical="center" wrapText="1"/>
    </xf>
    <xf numFmtId="0" fontId="9" fillId="0" borderId="0" xfId="0" applyFont="1" applyAlignment="1">
      <alignment horizontal="center" vertical="center"/>
    </xf>
    <xf numFmtId="0" fontId="10" fillId="0" borderId="0" xfId="0" applyFont="1" applyAlignment="1">
      <alignment horizontal="center" vertical="center"/>
    </xf>
    <xf numFmtId="1" fontId="11" fillId="0" borderId="32" xfId="0" applyNumberFormat="1" applyFont="1" applyBorder="1" applyAlignment="1">
      <alignment horizontal="center" vertical="center" wrapText="1" readingOrder="2"/>
    </xf>
    <xf numFmtId="3" fontId="0" fillId="0" borderId="0" xfId="0" applyNumberFormat="1"/>
    <xf numFmtId="0" fontId="12" fillId="0" borderId="6" xfId="0" applyFont="1" applyBorder="1" applyAlignment="1">
      <alignment horizontal="right" vertical="center"/>
    </xf>
    <xf numFmtId="0" fontId="12" fillId="0" borderId="1" xfId="0" applyFont="1" applyBorder="1" applyAlignment="1">
      <alignment horizontal="right" vertical="center"/>
    </xf>
    <xf numFmtId="0" fontId="0" fillId="0" borderId="0" xfId="0" applyAlignment="1">
      <alignment horizontal="center"/>
    </xf>
    <xf numFmtId="0" fontId="0" fillId="0" borderId="0" xfId="0" applyAlignment="1">
      <alignment vertical="center"/>
    </xf>
    <xf numFmtId="0" fontId="0" fillId="0" borderId="15" xfId="0" applyBorder="1"/>
    <xf numFmtId="0" fontId="24" fillId="0" borderId="0" xfId="0" applyFont="1"/>
    <xf numFmtId="4" fontId="26" fillId="0" borderId="34" xfId="0" applyNumberFormat="1" applyFont="1" applyBorder="1" applyAlignment="1">
      <alignment horizontal="center" vertical="center" wrapText="1" readingOrder="2"/>
    </xf>
    <xf numFmtId="3" fontId="26" fillId="0" borderId="34" xfId="0" applyNumberFormat="1" applyFont="1" applyBorder="1" applyAlignment="1">
      <alignment horizontal="center" vertical="center" wrapText="1" readingOrder="2"/>
    </xf>
    <xf numFmtId="9" fontId="25" fillId="0" borderId="0" xfId="0" applyNumberFormat="1" applyFont="1"/>
    <xf numFmtId="0" fontId="25" fillId="0" borderId="0" xfId="0" applyFont="1"/>
    <xf numFmtId="0" fontId="26" fillId="0" borderId="0" xfId="0" applyFont="1"/>
    <xf numFmtId="0" fontId="26" fillId="0" borderId="0" xfId="0" applyFont="1" applyAlignment="1">
      <alignment horizontal="center" vertical="center"/>
    </xf>
    <xf numFmtId="3" fontId="24" fillId="0" borderId="0" xfId="0" applyNumberFormat="1" applyFont="1"/>
    <xf numFmtId="3" fontId="0" fillId="0" borderId="0" xfId="0" applyNumberFormat="1" applyAlignment="1">
      <alignment horizontal="center" vertical="center"/>
    </xf>
    <xf numFmtId="0" fontId="28" fillId="0" borderId="18" xfId="0" applyFont="1" applyBorder="1" applyAlignment="1">
      <alignment horizontal="center" vertical="center" wrapText="1" readingOrder="2"/>
    </xf>
    <xf numFmtId="0" fontId="29" fillId="0" borderId="17" xfId="0" applyFont="1" applyBorder="1" applyAlignment="1">
      <alignment horizontal="center" vertical="center" wrapText="1" readingOrder="2"/>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3" fontId="25" fillId="0" borderId="38" xfId="0" applyNumberFormat="1" applyFont="1" applyBorder="1" applyAlignment="1">
      <alignment horizontal="center" vertical="center" wrapText="1"/>
    </xf>
    <xf numFmtId="0" fontId="25" fillId="0" borderId="38" xfId="0" applyFont="1" applyBorder="1" applyAlignment="1">
      <alignment horizontal="center" vertical="center" wrapText="1"/>
    </xf>
    <xf numFmtId="0" fontId="25" fillId="0" borderId="39" xfId="0" applyFont="1" applyBorder="1" applyAlignment="1">
      <alignment horizontal="center" vertical="center" wrapText="1"/>
    </xf>
    <xf numFmtId="0" fontId="10" fillId="0" borderId="23" xfId="0" applyFont="1" applyBorder="1" applyAlignment="1">
      <alignment horizontal="center" vertical="center" wrapText="1" readingOrder="2"/>
    </xf>
    <xf numFmtId="0" fontId="15" fillId="2" borderId="28" xfId="0" applyFont="1" applyFill="1" applyBorder="1" applyAlignment="1">
      <alignment horizontal="center" vertical="center" wrapText="1" readingOrder="2"/>
    </xf>
    <xf numFmtId="0" fontId="27" fillId="0" borderId="40" xfId="0" applyFont="1" applyBorder="1" applyAlignment="1">
      <alignment horizontal="center" vertical="center"/>
    </xf>
    <xf numFmtId="0" fontId="0" fillId="0" borderId="40" xfId="0" applyBorder="1" applyAlignment="1">
      <alignment horizontal="center" vertical="center"/>
    </xf>
    <xf numFmtId="3" fontId="26" fillId="0" borderId="40" xfId="0" applyNumberFormat="1" applyFont="1" applyBorder="1" applyAlignment="1">
      <alignment horizontal="center" vertical="center" wrapText="1" readingOrder="2"/>
    </xf>
    <xf numFmtId="4" fontId="26" fillId="0" borderId="40" xfId="0" applyNumberFormat="1" applyFont="1" applyBorder="1" applyAlignment="1">
      <alignment horizontal="center" vertical="center" wrapText="1" readingOrder="2"/>
    </xf>
    <xf numFmtId="0" fontId="27" fillId="0" borderId="41" xfId="0" applyFont="1" applyBorder="1" applyAlignment="1">
      <alignment horizontal="center" vertical="center"/>
    </xf>
    <xf numFmtId="9" fontId="26" fillId="0" borderId="33" xfId="3" applyFont="1" applyFill="1" applyBorder="1" applyAlignment="1">
      <alignment horizontal="center" vertical="center" wrapText="1"/>
    </xf>
    <xf numFmtId="0" fontId="8" fillId="0" borderId="1" xfId="0" applyFont="1" applyBorder="1" applyAlignment="1">
      <alignment vertical="center" wrapText="1"/>
    </xf>
    <xf numFmtId="0" fontId="10" fillId="0" borderId="42" xfId="0" applyFont="1" applyBorder="1" applyAlignment="1">
      <alignment horizontal="center" vertical="center" wrapText="1" readingOrder="2"/>
    </xf>
    <xf numFmtId="14" fontId="14" fillId="0" borderId="9" xfId="0" applyNumberFormat="1" applyFont="1" applyBorder="1" applyAlignment="1">
      <alignment horizontal="center" vertical="center" readingOrder="2"/>
    </xf>
    <xf numFmtId="9" fontId="26" fillId="0" borderId="43" xfId="3" applyFont="1" applyBorder="1" applyAlignment="1">
      <alignment horizontal="center" vertical="center" wrapText="1"/>
    </xf>
    <xf numFmtId="0" fontId="8" fillId="0" borderId="6" xfId="0" applyFont="1" applyBorder="1" applyAlignment="1">
      <alignment horizontal="right" vertical="top" wrapText="1" readingOrder="2"/>
    </xf>
    <xf numFmtId="0" fontId="8" fillId="0" borderId="1" xfId="0" applyFont="1" applyBorder="1" applyAlignment="1">
      <alignment horizontal="right" vertical="top" wrapText="1" readingOrder="2"/>
    </xf>
    <xf numFmtId="0" fontId="8" fillId="0" borderId="0" xfId="0" applyFont="1" applyAlignment="1">
      <alignment horizontal="center" vertical="center" wrapText="1"/>
    </xf>
    <xf numFmtId="9" fontId="4" fillId="0" borderId="0" xfId="0" applyNumberFormat="1" applyFont="1" applyAlignment="1">
      <alignment horizontal="centerContinuous" vertical="center"/>
    </xf>
    <xf numFmtId="0" fontId="4" fillId="0" borderId="6" xfId="0" applyFont="1" applyBorder="1" applyAlignment="1">
      <alignment vertical="center"/>
    </xf>
    <xf numFmtId="0" fontId="4" fillId="0" borderId="1" xfId="0" applyFont="1" applyBorder="1" applyAlignment="1">
      <alignment vertical="center"/>
    </xf>
    <xf numFmtId="165" fontId="10" fillId="0" borderId="0" xfId="0" applyNumberFormat="1" applyFont="1"/>
    <xf numFmtId="0" fontId="26" fillId="0" borderId="40" xfId="0" applyFont="1" applyBorder="1" applyAlignment="1">
      <alignment horizontal="center" vertical="center" wrapText="1" readingOrder="2"/>
    </xf>
    <xf numFmtId="10" fontId="4" fillId="0" borderId="4" xfId="0" applyNumberFormat="1" applyFont="1" applyBorder="1" applyAlignment="1">
      <alignment horizontal="centerContinuous" vertical="center"/>
    </xf>
    <xf numFmtId="0" fontId="15" fillId="2" borderId="79" xfId="0" applyFont="1" applyFill="1" applyBorder="1" applyAlignment="1">
      <alignment horizontal="center" vertical="center" wrapText="1" readingOrder="2"/>
    </xf>
    <xf numFmtId="9" fontId="5" fillId="2" borderId="12" xfId="0" applyNumberFormat="1" applyFont="1" applyFill="1" applyBorder="1" applyAlignment="1">
      <alignment horizontal="center" vertical="center" wrapText="1" readingOrder="2"/>
    </xf>
    <xf numFmtId="0" fontId="11" fillId="0" borderId="40" xfId="0" applyFont="1" applyBorder="1" applyAlignment="1">
      <alignment horizontal="center" vertical="center" wrapText="1" readingOrder="2"/>
    </xf>
    <xf numFmtId="9" fontId="2" fillId="0" borderId="40" xfId="0" applyNumberFormat="1" applyFont="1" applyBorder="1" applyAlignment="1">
      <alignment horizontal="center" vertical="center" wrapText="1" readingOrder="2"/>
    </xf>
    <xf numFmtId="4" fontId="21" fillId="0" borderId="40" xfId="0" applyNumberFormat="1" applyFont="1" applyBorder="1" applyAlignment="1">
      <alignment horizontal="center" vertical="center" wrapText="1" readingOrder="2"/>
    </xf>
    <xf numFmtId="0" fontId="32" fillId="0" borderId="0" xfId="0" applyFont="1"/>
    <xf numFmtId="0" fontId="26" fillId="0" borderId="40" xfId="0" applyFont="1" applyBorder="1" applyAlignment="1">
      <alignment horizontal="center" vertical="center" wrapText="1"/>
    </xf>
    <xf numFmtId="0" fontId="29" fillId="0" borderId="30" xfId="0" applyFont="1" applyBorder="1" applyAlignment="1">
      <alignment horizontal="center" vertical="center" wrapText="1" readingOrder="2"/>
    </xf>
    <xf numFmtId="4" fontId="17" fillId="0" borderId="0" xfId="0" applyNumberFormat="1" applyFont="1" applyAlignment="1">
      <alignment horizontal="center" vertical="center" wrapText="1" readingOrder="2"/>
    </xf>
    <xf numFmtId="4" fontId="17" fillId="0" borderId="42" xfId="0" applyNumberFormat="1" applyFont="1" applyBorder="1" applyAlignment="1">
      <alignment horizontal="center" vertical="center" wrapText="1" readingOrder="2"/>
    </xf>
    <xf numFmtId="0" fontId="28" fillId="0" borderId="74" xfId="0" applyFont="1" applyBorder="1" applyAlignment="1">
      <alignment horizontal="center" vertical="center" wrapText="1" readingOrder="2"/>
    </xf>
    <xf numFmtId="0" fontId="11" fillId="0" borderId="48" xfId="0" applyFont="1" applyBorder="1" applyAlignment="1">
      <alignment horizontal="center" vertical="center" wrapText="1" readingOrder="2"/>
    </xf>
    <xf numFmtId="9" fontId="2" fillId="0" borderId="48" xfId="0" applyNumberFormat="1" applyFont="1" applyBorder="1" applyAlignment="1">
      <alignment horizontal="center" vertical="center" wrapText="1" readingOrder="2"/>
    </xf>
    <xf numFmtId="4" fontId="21" fillId="0" borderId="48" xfId="0" applyNumberFormat="1" applyFont="1" applyBorder="1" applyAlignment="1">
      <alignment horizontal="center" vertical="center" wrapText="1" readingOrder="2"/>
    </xf>
    <xf numFmtId="0" fontId="15" fillId="2" borderId="40" xfId="0" applyFont="1" applyFill="1" applyBorder="1" applyAlignment="1">
      <alignment horizontal="center" vertical="center" wrapText="1" readingOrder="2"/>
    </xf>
    <xf numFmtId="0" fontId="12" fillId="2" borderId="40" xfId="0" applyFont="1" applyFill="1" applyBorder="1" applyAlignment="1">
      <alignment horizontal="center" vertical="center" wrapText="1" readingOrder="2"/>
    </xf>
    <xf numFmtId="9" fontId="5" fillId="2" borderId="40" xfId="0" applyNumberFormat="1" applyFont="1" applyFill="1" applyBorder="1" applyAlignment="1">
      <alignment horizontal="center" vertical="center" wrapText="1" readingOrder="2"/>
    </xf>
    <xf numFmtId="0" fontId="10" fillId="0" borderId="40" xfId="0" applyFont="1" applyBorder="1" applyAlignment="1">
      <alignment horizontal="center" vertical="center" wrapText="1" readingOrder="2"/>
    </xf>
    <xf numFmtId="4" fontId="21" fillId="2" borderId="40" xfId="0" applyNumberFormat="1" applyFont="1" applyFill="1" applyBorder="1" applyAlignment="1">
      <alignment horizontal="center" vertical="center" wrapText="1" readingOrder="2"/>
    </xf>
    <xf numFmtId="0" fontId="26" fillId="0" borderId="48" xfId="0" applyFont="1" applyBorder="1" applyAlignment="1">
      <alignment horizontal="center" vertical="center" wrapText="1" readingOrder="2"/>
    </xf>
    <xf numFmtId="0" fontId="26" fillId="0" borderId="48" xfId="0" applyFont="1" applyBorder="1" applyAlignment="1">
      <alignment horizontal="center" vertical="center" wrapText="1"/>
    </xf>
    <xf numFmtId="4" fontId="19" fillId="0" borderId="40" xfId="0" applyNumberFormat="1" applyFont="1" applyBorder="1" applyAlignment="1">
      <alignment horizontal="center" vertical="center" wrapText="1"/>
    </xf>
    <xf numFmtId="17" fontId="26" fillId="0" borderId="40" xfId="0" applyNumberFormat="1" applyFont="1" applyBorder="1" applyAlignment="1">
      <alignment horizontal="center" vertical="center" wrapText="1" readingOrder="2"/>
    </xf>
    <xf numFmtId="0" fontId="26" fillId="0" borderId="40" xfId="0" quotePrefix="1" applyFont="1" applyBorder="1" applyAlignment="1">
      <alignment horizontal="center" vertical="center" wrapText="1"/>
    </xf>
    <xf numFmtId="0" fontId="25" fillId="0" borderId="50" xfId="0" applyFont="1" applyBorder="1" applyAlignment="1">
      <alignment horizontal="center" vertical="center" wrapText="1"/>
    </xf>
    <xf numFmtId="3" fontId="26" fillId="0" borderId="47" xfId="0" applyNumberFormat="1" applyFont="1" applyBorder="1" applyAlignment="1">
      <alignment horizontal="center" vertical="center" wrapText="1" readingOrder="2"/>
    </xf>
    <xf numFmtId="3" fontId="26" fillId="0" borderId="48" xfId="0" applyNumberFormat="1" applyFont="1" applyBorder="1" applyAlignment="1">
      <alignment horizontal="center" vertical="center" wrapText="1" readingOrder="2"/>
    </xf>
    <xf numFmtId="4" fontId="26" fillId="0" borderId="48" xfId="0" applyNumberFormat="1" applyFont="1" applyBorder="1" applyAlignment="1">
      <alignment horizontal="center" vertical="center" wrapText="1" readingOrder="2"/>
    </xf>
    <xf numFmtId="0" fontId="11" fillId="0" borderId="47" xfId="0" applyFont="1" applyBorder="1" applyAlignment="1">
      <alignment horizontal="center" vertical="center" wrapText="1" readingOrder="2"/>
    </xf>
    <xf numFmtId="9" fontId="2" fillId="0" borderId="47" xfId="0" applyNumberFormat="1" applyFont="1" applyBorder="1" applyAlignment="1">
      <alignment horizontal="center" vertical="center" wrapText="1" readingOrder="2"/>
    </xf>
    <xf numFmtId="4" fontId="21" fillId="0" borderId="47" xfId="0" applyNumberFormat="1" applyFont="1" applyBorder="1" applyAlignment="1">
      <alignment horizontal="center" vertical="center" wrapText="1" readingOrder="2"/>
    </xf>
    <xf numFmtId="0" fontId="12" fillId="2" borderId="9" xfId="0" applyFont="1" applyFill="1" applyBorder="1" applyAlignment="1">
      <alignment horizontal="center" vertical="center" wrapText="1" readingOrder="2"/>
    </xf>
    <xf numFmtId="4" fontId="21" fillId="2" borderId="1" xfId="0" applyNumberFormat="1" applyFont="1" applyFill="1" applyBorder="1" applyAlignment="1">
      <alignment horizontal="center" vertical="center" wrapText="1" readingOrder="2"/>
    </xf>
    <xf numFmtId="4" fontId="21" fillId="2" borderId="3" xfId="0" applyNumberFormat="1" applyFont="1" applyFill="1" applyBorder="1" applyAlignment="1">
      <alignment horizontal="center" vertical="center" wrapText="1" readingOrder="2"/>
    </xf>
    <xf numFmtId="0" fontId="12" fillId="2" borderId="12" xfId="0" applyFont="1" applyFill="1" applyBorder="1" applyAlignment="1">
      <alignment horizontal="center" vertical="center" wrapText="1" readingOrder="2"/>
    </xf>
    <xf numFmtId="9" fontId="17" fillId="0" borderId="40" xfId="0" applyNumberFormat="1" applyFont="1" applyBorder="1" applyAlignment="1">
      <alignment horizontal="center" vertical="center" wrapText="1" readingOrder="2"/>
    </xf>
    <xf numFmtId="4" fontId="17" fillId="0" borderId="40" xfId="0" applyNumberFormat="1" applyFont="1" applyBorder="1" applyAlignment="1">
      <alignment horizontal="center" vertical="center" wrapText="1" readingOrder="2"/>
    </xf>
    <xf numFmtId="0" fontId="28" fillId="0" borderId="40" xfId="0" applyFont="1" applyBorder="1" applyAlignment="1">
      <alignment horizontal="center" vertical="center" wrapText="1" readingOrder="2"/>
    </xf>
    <xf numFmtId="0" fontId="24" fillId="0" borderId="0" xfId="0" applyFont="1" applyAlignment="1">
      <alignment horizontal="right"/>
    </xf>
    <xf numFmtId="0" fontId="31" fillId="0" borderId="0" xfId="0" applyFont="1" applyAlignment="1">
      <alignment horizontal="right" vertical="top" wrapText="1" readingOrder="2"/>
    </xf>
    <xf numFmtId="3" fontId="26" fillId="0" borderId="40" xfId="0" applyNumberFormat="1" applyFont="1" applyBorder="1" applyAlignment="1">
      <alignment horizontal="center" vertical="center" wrapText="1" readingOrder="2"/>
    </xf>
    <xf numFmtId="4" fontId="19" fillId="0" borderId="40" xfId="0" applyNumberFormat="1" applyFont="1" applyBorder="1" applyAlignment="1">
      <alignment horizontal="center" vertical="center" wrapText="1"/>
    </xf>
    <xf numFmtId="4" fontId="26" fillId="0" borderId="40" xfId="0" applyNumberFormat="1" applyFont="1" applyBorder="1" applyAlignment="1">
      <alignment horizontal="center" vertical="center" wrapText="1" readingOrder="2"/>
    </xf>
    <xf numFmtId="0" fontId="26" fillId="0" borderId="40" xfId="0" applyFont="1" applyBorder="1" applyAlignment="1">
      <alignment horizontal="center" vertical="center" wrapText="1" readingOrder="2"/>
    </xf>
    <xf numFmtId="0" fontId="20" fillId="0" borderId="0" xfId="0" applyFont="1" applyAlignment="1">
      <alignment horizontal="center" wrapText="1"/>
    </xf>
    <xf numFmtId="0" fontId="0" fillId="0" borderId="61" xfId="0" applyBorder="1" applyAlignment="1">
      <alignment horizontal="center" vertical="center"/>
    </xf>
    <xf numFmtId="0" fontId="26" fillId="0" borderId="50" xfId="0" applyFont="1" applyBorder="1" applyAlignment="1">
      <alignment horizontal="center" vertical="center" wrapText="1" readingOrder="2"/>
    </xf>
    <xf numFmtId="0" fontId="26" fillId="0" borderId="51" xfId="0" applyFont="1" applyBorder="1" applyAlignment="1">
      <alignment horizontal="center" vertical="center" wrapText="1" readingOrder="2"/>
    </xf>
    <xf numFmtId="0" fontId="26" fillId="0" borderId="52" xfId="0" applyFont="1" applyBorder="1" applyAlignment="1">
      <alignment horizontal="center" vertical="center" wrapText="1" readingOrder="2"/>
    </xf>
    <xf numFmtId="0" fontId="26" fillId="0" borderId="50" xfId="0" applyFont="1" applyBorder="1" applyAlignment="1">
      <alignment horizontal="center" vertical="center" wrapText="1"/>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0" fontId="0" fillId="0" borderId="46" xfId="0" applyBorder="1" applyAlignment="1">
      <alignment horizontal="center"/>
    </xf>
    <xf numFmtId="9" fontId="0" fillId="0" borderId="62" xfId="0" applyNumberFormat="1" applyBorder="1" applyAlignment="1">
      <alignment horizontal="center" vertical="center"/>
    </xf>
    <xf numFmtId="0" fontId="0" fillId="0" borderId="49" xfId="0" applyBorder="1" applyAlignment="1">
      <alignment horizontal="center" vertical="center"/>
    </xf>
    <xf numFmtId="0" fontId="0" fillId="0" borderId="45" xfId="0" applyBorder="1" applyAlignment="1">
      <alignment horizontal="center" vertical="center"/>
    </xf>
    <xf numFmtId="0" fontId="25" fillId="0" borderId="36" xfId="0" applyFont="1" applyBorder="1" applyAlignment="1">
      <alignment horizontal="center" vertical="center" wrapText="1"/>
    </xf>
    <xf numFmtId="0" fontId="25" fillId="0" borderId="62" xfId="0" applyFont="1" applyBorder="1" applyAlignment="1">
      <alignment horizontal="center" vertical="center" wrapText="1"/>
    </xf>
    <xf numFmtId="9" fontId="26" fillId="0" borderId="40" xfId="3" applyFont="1" applyBorder="1" applyAlignment="1">
      <alignment horizontal="center" vertical="center" wrapText="1"/>
    </xf>
    <xf numFmtId="9" fontId="0" fillId="0" borderId="49" xfId="0" applyNumberFormat="1" applyBorder="1" applyAlignment="1">
      <alignment horizontal="center" vertical="center"/>
    </xf>
    <xf numFmtId="9" fontId="0" fillId="0" borderId="45" xfId="0" applyNumberFormat="1" applyBorder="1" applyAlignment="1">
      <alignment horizontal="center" vertical="center"/>
    </xf>
    <xf numFmtId="164" fontId="26" fillId="0" borderId="40" xfId="1" applyFont="1" applyBorder="1" applyAlignment="1">
      <alignment horizontal="center" vertical="center" wrapText="1" readingOrder="2"/>
    </xf>
    <xf numFmtId="0" fontId="26" fillId="0" borderId="40" xfId="0" applyFont="1" applyBorder="1" applyAlignment="1">
      <alignment horizontal="center" vertical="center" wrapText="1"/>
    </xf>
    <xf numFmtId="0" fontId="1" fillId="0" borderId="48" xfId="0" applyFont="1" applyBorder="1" applyAlignment="1">
      <alignment horizontal="center" vertical="center"/>
    </xf>
    <xf numFmtId="0" fontId="27" fillId="0" borderId="40" xfId="0" applyFont="1" applyBorder="1" applyAlignment="1">
      <alignment horizontal="center" vertical="center"/>
    </xf>
    <xf numFmtId="9" fontId="26" fillId="0" borderId="43" xfId="3" applyFont="1" applyBorder="1" applyAlignment="1">
      <alignment horizontal="center" vertical="center" wrapText="1"/>
    </xf>
    <xf numFmtId="9" fontId="26" fillId="0" borderId="44" xfId="3" applyFont="1" applyBorder="1" applyAlignment="1">
      <alignment horizontal="center" vertical="center" wrapText="1"/>
    </xf>
    <xf numFmtId="3" fontId="26" fillId="0" borderId="31" xfId="0" applyNumberFormat="1" applyFont="1" applyBorder="1" applyAlignment="1">
      <alignment horizontal="center" vertical="center" wrapText="1" readingOrder="2"/>
    </xf>
    <xf numFmtId="0" fontId="0" fillId="0" borderId="15" xfId="0" applyBorder="1" applyAlignment="1">
      <alignment horizontal="center"/>
    </xf>
    <xf numFmtId="0" fontId="26" fillId="0" borderId="53" xfId="0" applyFont="1" applyBorder="1" applyAlignment="1">
      <alignment horizontal="center" vertical="center" wrapText="1" readingOrder="2"/>
    </xf>
    <xf numFmtId="0" fontId="26" fillId="0" borderId="54" xfId="0" applyFont="1" applyBorder="1" applyAlignment="1">
      <alignment horizontal="center" vertical="center" wrapText="1" readingOrder="2"/>
    </xf>
    <xf numFmtId="0" fontId="26" fillId="0" borderId="55" xfId="0" applyFont="1" applyBorder="1" applyAlignment="1">
      <alignment horizontal="center" vertical="center" wrapText="1" readingOrder="2"/>
    </xf>
    <xf numFmtId="0" fontId="26" fillId="0" borderId="56" xfId="0" applyFont="1" applyBorder="1" applyAlignment="1">
      <alignment horizontal="center" vertical="center" wrapText="1" readingOrder="2"/>
    </xf>
    <xf numFmtId="3" fontId="26" fillId="0" borderId="57" xfId="0" applyNumberFormat="1" applyFont="1" applyBorder="1" applyAlignment="1">
      <alignment horizontal="center" vertical="center" wrapText="1" readingOrder="2"/>
    </xf>
    <xf numFmtId="3" fontId="26" fillId="0" borderId="58" xfId="0" applyNumberFormat="1" applyFont="1" applyBorder="1" applyAlignment="1">
      <alignment horizontal="center" vertical="center" wrapText="1" readingOrder="2"/>
    </xf>
    <xf numFmtId="0" fontId="26" fillId="0" borderId="77" xfId="0" applyFont="1" applyBorder="1" applyAlignment="1">
      <alignment horizontal="center" vertical="center" wrapText="1" readingOrder="2"/>
    </xf>
    <xf numFmtId="0" fontId="26" fillId="0" borderId="78" xfId="0" applyFont="1" applyBorder="1" applyAlignment="1">
      <alignment horizontal="center" vertical="center" wrapText="1" readingOrder="2"/>
    </xf>
    <xf numFmtId="4" fontId="19" fillId="0" borderId="31" xfId="0" applyNumberFormat="1" applyFont="1" applyBorder="1" applyAlignment="1">
      <alignment horizontal="center" vertical="center" wrapText="1"/>
    </xf>
    <xf numFmtId="4" fontId="19" fillId="0" borderId="34" xfId="0" applyNumberFormat="1" applyFont="1" applyBorder="1" applyAlignment="1">
      <alignment horizontal="center" vertical="center" wrapText="1"/>
    </xf>
    <xf numFmtId="3" fontId="26" fillId="0" borderId="59" xfId="0" applyNumberFormat="1" applyFont="1" applyBorder="1" applyAlignment="1">
      <alignment horizontal="center" vertical="center" wrapText="1" readingOrder="2"/>
    </xf>
    <xf numFmtId="3" fontId="26" fillId="0" borderId="60" xfId="0" applyNumberFormat="1" applyFont="1" applyBorder="1" applyAlignment="1">
      <alignment horizontal="center" vertical="center" wrapText="1" readingOrder="2"/>
    </xf>
    <xf numFmtId="0" fontId="0" fillId="0" borderId="67" xfId="0" applyBorder="1" applyAlignment="1">
      <alignment horizontal="center" vertical="center"/>
    </xf>
    <xf numFmtId="0" fontId="0" fillId="0" borderId="76" xfId="0" applyBorder="1" applyAlignment="1">
      <alignment horizontal="center" vertical="center"/>
    </xf>
    <xf numFmtId="9" fontId="0" fillId="0" borderId="51" xfId="0" applyNumberFormat="1" applyBorder="1" applyAlignment="1">
      <alignment horizontal="center" vertical="center"/>
    </xf>
    <xf numFmtId="4" fontId="26" fillId="0" borderId="31" xfId="0" applyNumberFormat="1" applyFont="1" applyBorder="1" applyAlignment="1">
      <alignment horizontal="center" vertical="center" wrapText="1" readingOrder="2"/>
    </xf>
    <xf numFmtId="0" fontId="9" fillId="0" borderId="14" xfId="0" applyFont="1" applyBorder="1" applyAlignment="1">
      <alignment horizontal="center" vertical="center" wrapText="1" readingOrder="2"/>
    </xf>
    <xf numFmtId="0" fontId="9" fillId="0" borderId="9" xfId="0" applyFont="1" applyBorder="1" applyAlignment="1">
      <alignment horizontal="center" vertical="center" wrapText="1" readingOrder="2"/>
    </xf>
    <xf numFmtId="0" fontId="9" fillId="0" borderId="5" xfId="0" applyFont="1" applyBorder="1" applyAlignment="1">
      <alignment horizontal="center" vertical="center" wrapText="1" readingOrder="2"/>
    </xf>
    <xf numFmtId="0" fontId="9" fillId="0" borderId="4" xfId="0" applyFont="1" applyBorder="1" applyAlignment="1">
      <alignment horizontal="center" vertical="center" wrapText="1" readingOrder="2"/>
    </xf>
    <xf numFmtId="0" fontId="9" fillId="0" borderId="11" xfId="0" applyFont="1" applyBorder="1" applyAlignment="1">
      <alignment horizontal="center" vertical="center" wrapText="1" readingOrder="2"/>
    </xf>
    <xf numFmtId="0" fontId="9" fillId="0" borderId="12" xfId="0" applyFont="1" applyBorder="1" applyAlignment="1">
      <alignment horizontal="center" vertical="center" wrapText="1" readingOrder="2"/>
    </xf>
    <xf numFmtId="0" fontId="14" fillId="0" borderId="63" xfId="0" applyFont="1" applyBorder="1" applyAlignment="1">
      <alignment horizontal="center" vertical="center" wrapText="1" readingOrder="2"/>
    </xf>
    <xf numFmtId="0" fontId="14" fillId="0" borderId="64" xfId="0" applyFont="1" applyBorder="1" applyAlignment="1">
      <alignment horizontal="center" vertical="center" wrapText="1" readingOrder="2"/>
    </xf>
    <xf numFmtId="0" fontId="14" fillId="0" borderId="65" xfId="0" applyFont="1" applyBorder="1" applyAlignment="1">
      <alignment horizontal="center" vertical="center" wrapText="1" readingOrder="2"/>
    </xf>
    <xf numFmtId="0" fontId="8" fillId="0" borderId="5" xfId="0" applyFont="1" applyBorder="1" applyAlignment="1">
      <alignment horizontal="right" vertical="top" wrapText="1" readingOrder="2"/>
    </xf>
    <xf numFmtId="0" fontId="8" fillId="0" borderId="6" xfId="0" applyFont="1" applyBorder="1" applyAlignment="1">
      <alignment horizontal="right" vertical="top" wrapText="1" readingOrder="2"/>
    </xf>
    <xf numFmtId="0" fontId="8" fillId="0" borderId="4" xfId="0" applyFont="1" applyBorder="1" applyAlignment="1">
      <alignment horizontal="right" vertical="top" wrapText="1" readingOrder="2"/>
    </xf>
    <xf numFmtId="0" fontId="8" fillId="0" borderId="11" xfId="0" applyFont="1" applyBorder="1" applyAlignment="1">
      <alignment horizontal="right" vertical="top" wrapText="1" readingOrder="2"/>
    </xf>
    <xf numFmtId="0" fontId="8" fillId="0" borderId="1" xfId="0" applyFont="1" applyBorder="1" applyAlignment="1">
      <alignment horizontal="right" vertical="top" wrapText="1" readingOrder="2"/>
    </xf>
    <xf numFmtId="0" fontId="8" fillId="0" borderId="12" xfId="0" applyFont="1" applyBorder="1" applyAlignment="1">
      <alignment horizontal="right" vertical="top" wrapText="1" readingOrder="2"/>
    </xf>
    <xf numFmtId="0" fontId="9" fillId="0" borderId="66" xfId="0" applyFont="1" applyBorder="1" applyAlignment="1">
      <alignment horizontal="center" vertical="center" wrapText="1" readingOrder="2"/>
    </xf>
    <xf numFmtId="0" fontId="9" fillId="0" borderId="3" xfId="0" applyFont="1" applyBorder="1" applyAlignment="1">
      <alignment horizontal="center" vertical="center" wrapText="1" readingOrder="2"/>
    </xf>
    <xf numFmtId="0" fontId="10" fillId="0" borderId="6" xfId="0" applyFont="1" applyBorder="1" applyAlignment="1">
      <alignment horizontal="center" vertical="center" wrapText="1" readingOrder="2"/>
    </xf>
    <xf numFmtId="0" fontId="10" fillId="0" borderId="0" xfId="0" applyFont="1" applyAlignment="1">
      <alignment horizontal="center" vertical="center" wrapText="1" readingOrder="2"/>
    </xf>
    <xf numFmtId="0" fontId="10" fillId="0" borderId="1" xfId="0" applyFont="1" applyBorder="1" applyAlignment="1">
      <alignment horizontal="center" vertical="center" wrapText="1" readingOrder="2"/>
    </xf>
    <xf numFmtId="2" fontId="22" fillId="0" borderId="4" xfId="3" applyNumberFormat="1" applyFont="1" applyFill="1" applyBorder="1" applyAlignment="1">
      <alignment horizontal="center" vertical="center" wrapText="1"/>
    </xf>
    <xf numFmtId="2" fontId="22" fillId="0" borderId="12" xfId="3" applyNumberFormat="1" applyFont="1" applyFill="1" applyBorder="1" applyAlignment="1">
      <alignment horizontal="center" vertical="center" wrapText="1"/>
    </xf>
    <xf numFmtId="0" fontId="6" fillId="0" borderId="35"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11"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12" xfId="0" applyFont="1" applyBorder="1" applyAlignment="1">
      <alignment horizontal="center" vertical="center" wrapText="1"/>
    </xf>
    <xf numFmtId="2" fontId="18" fillId="0" borderId="74" xfId="3" applyNumberFormat="1" applyFont="1" applyFill="1" applyBorder="1" applyAlignment="1">
      <alignment horizontal="center" vertical="center" wrapText="1"/>
    </xf>
    <xf numFmtId="2" fontId="18" fillId="0" borderId="17" xfId="3" applyNumberFormat="1" applyFont="1" applyFill="1" applyBorder="1" applyAlignment="1">
      <alignment horizontal="center" vertical="center" wrapText="1"/>
    </xf>
    <xf numFmtId="165" fontId="18" fillId="0" borderId="75" xfId="3" applyNumberFormat="1" applyFont="1" applyFill="1" applyBorder="1" applyAlignment="1">
      <alignment horizontal="center" vertical="center" wrapText="1"/>
    </xf>
    <xf numFmtId="165" fontId="18" fillId="0" borderId="72" xfId="3" applyNumberFormat="1" applyFont="1" applyFill="1" applyBorder="1" applyAlignment="1">
      <alignment horizontal="center" vertical="center" wrapText="1"/>
    </xf>
    <xf numFmtId="2" fontId="18" fillId="0" borderId="70" xfId="0" applyNumberFormat="1" applyFont="1" applyBorder="1" applyAlignment="1">
      <alignment horizontal="center" vertical="center" wrapText="1"/>
    </xf>
    <xf numFmtId="2" fontId="18" fillId="0" borderId="71" xfId="0" applyNumberFormat="1" applyFont="1" applyBorder="1" applyAlignment="1">
      <alignment horizontal="center" vertical="center" wrapText="1"/>
    </xf>
    <xf numFmtId="2" fontId="18" fillId="0" borderId="73" xfId="3" applyNumberFormat="1" applyFont="1" applyFill="1" applyBorder="1" applyAlignment="1">
      <alignment horizontal="center" vertical="center" wrapText="1"/>
    </xf>
    <xf numFmtId="2" fontId="18" fillId="0" borderId="18" xfId="3" applyNumberFormat="1" applyFont="1" applyFill="1" applyBorder="1" applyAlignment="1">
      <alignment horizontal="center" vertical="center" wrapText="1"/>
    </xf>
    <xf numFmtId="2" fontId="18" fillId="0" borderId="42" xfId="0" applyNumberFormat="1" applyFont="1" applyBorder="1" applyAlignment="1">
      <alignment horizontal="center" vertical="center" wrapText="1"/>
    </xf>
    <xf numFmtId="2" fontId="18" fillId="0" borderId="19" xfId="0" applyNumberFormat="1" applyFont="1" applyBorder="1" applyAlignment="1">
      <alignment horizontal="center" vertical="center" wrapText="1"/>
    </xf>
    <xf numFmtId="0" fontId="15" fillId="0" borderId="20" xfId="0" applyFont="1" applyBorder="1" applyAlignment="1">
      <alignment horizontal="center" vertical="center" wrapText="1" readingOrder="2"/>
    </xf>
    <xf numFmtId="0" fontId="9" fillId="0" borderId="5" xfId="0" applyFont="1" applyBorder="1" applyAlignment="1">
      <alignment horizontal="center" vertical="center"/>
    </xf>
    <xf numFmtId="0" fontId="9" fillId="0" borderId="7" xfId="0" applyFont="1" applyBorder="1" applyAlignment="1">
      <alignment horizontal="center" vertical="center"/>
    </xf>
    <xf numFmtId="0" fontId="9" fillId="0" borderId="11" xfId="0" applyFont="1" applyBorder="1" applyAlignment="1">
      <alignment horizontal="center" vertical="center"/>
    </xf>
    <xf numFmtId="0" fontId="9" fillId="0" borderId="69" xfId="0" applyFont="1" applyBorder="1" applyAlignment="1">
      <alignment horizontal="left" vertical="center"/>
    </xf>
    <xf numFmtId="0" fontId="9" fillId="0" borderId="13" xfId="0" applyFont="1" applyBorder="1" applyAlignment="1">
      <alignment horizontal="left" vertical="center"/>
    </xf>
    <xf numFmtId="0" fontId="15" fillId="0" borderId="5" xfId="0" applyFont="1" applyBorder="1" applyAlignment="1">
      <alignment horizontal="center" vertical="center" readingOrder="2"/>
    </xf>
    <xf numFmtId="0" fontId="15" fillId="0" borderId="4" xfId="0" applyFont="1" applyBorder="1" applyAlignment="1">
      <alignment horizontal="center" vertical="center" readingOrder="2"/>
    </xf>
    <xf numFmtId="0" fontId="15" fillId="0" borderId="11" xfId="0" applyFont="1" applyBorder="1" applyAlignment="1">
      <alignment horizontal="center" vertical="center" readingOrder="2"/>
    </xf>
    <xf numFmtId="0" fontId="15" fillId="0" borderId="12" xfId="0" applyFont="1" applyBorder="1" applyAlignment="1">
      <alignment horizontal="center" vertical="center" readingOrder="2"/>
    </xf>
    <xf numFmtId="0" fontId="8" fillId="0" borderId="0" xfId="0" applyFont="1" applyAlignment="1">
      <alignment horizontal="center" vertical="center" wrapText="1"/>
    </xf>
    <xf numFmtId="0" fontId="15" fillId="0" borderId="66" xfId="0" applyFont="1" applyBorder="1" applyAlignment="1">
      <alignment horizontal="center" vertical="center" wrapText="1" readingOrder="2"/>
    </xf>
    <xf numFmtId="0" fontId="15" fillId="0" borderId="3" xfId="0" applyFont="1" applyBorder="1" applyAlignment="1">
      <alignment horizontal="center" vertical="center" wrapText="1" readingOrder="2"/>
    </xf>
    <xf numFmtId="0" fontId="15" fillId="0" borderId="16" xfId="0" applyFont="1" applyBorder="1" applyAlignment="1">
      <alignment horizontal="center" vertical="center" wrapText="1" readingOrder="2"/>
    </xf>
    <xf numFmtId="0" fontId="9" fillId="0" borderId="14" xfId="0" applyFont="1" applyBorder="1" applyAlignment="1">
      <alignment horizontal="center" vertical="center"/>
    </xf>
    <xf numFmtId="0" fontId="9" fillId="0" borderId="30" xfId="0" applyFont="1" applyBorder="1" applyAlignment="1">
      <alignment horizontal="center" vertical="center"/>
    </xf>
    <xf numFmtId="0" fontId="9" fillId="0" borderId="9" xfId="0" applyFont="1" applyBorder="1" applyAlignment="1">
      <alignment horizontal="center" vertical="center"/>
    </xf>
    <xf numFmtId="0" fontId="15" fillId="0" borderId="66"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3" xfId="0" applyFont="1" applyBorder="1" applyAlignment="1">
      <alignment horizontal="center" vertical="center" wrapText="1"/>
    </xf>
    <xf numFmtId="0" fontId="9" fillId="0" borderId="63"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5" xfId="0" applyFont="1" applyBorder="1" applyAlignment="1">
      <alignment horizontal="center" vertical="center" wrapText="1"/>
    </xf>
    <xf numFmtId="0" fontId="9" fillId="0" borderId="4" xfId="0" applyFont="1" applyBorder="1" applyAlignment="1">
      <alignment horizontal="center" vertical="center"/>
    </xf>
    <xf numFmtId="0" fontId="9" fillId="0" borderId="10" xfId="0" applyFont="1" applyBorder="1" applyAlignment="1">
      <alignment horizontal="center" vertical="center"/>
    </xf>
    <xf numFmtId="0" fontId="9" fillId="0" borderId="12" xfId="0" applyFont="1" applyBorder="1" applyAlignment="1">
      <alignment horizontal="center" vertical="center"/>
    </xf>
    <xf numFmtId="0" fontId="9" fillId="0" borderId="68"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2" xfId="0" applyFont="1" applyBorder="1" applyAlignment="1">
      <alignment horizontal="center" vertical="center" wrapText="1"/>
    </xf>
    <xf numFmtId="0" fontId="33" fillId="0" borderId="48" xfId="0" applyFont="1" applyBorder="1" applyAlignment="1">
      <alignment horizontal="center" vertical="center" wrapText="1" readingOrder="2"/>
    </xf>
    <xf numFmtId="0" fontId="33" fillId="0" borderId="40" xfId="0" applyFont="1" applyBorder="1" applyAlignment="1">
      <alignment horizontal="center" vertical="center" wrapText="1" readingOrder="2"/>
    </xf>
    <xf numFmtId="0" fontId="33" fillId="0" borderId="47" xfId="0" applyFont="1" applyBorder="1" applyAlignment="1">
      <alignment horizontal="center" vertical="center" wrapText="1" readingOrder="2"/>
    </xf>
  </cellXfs>
  <cellStyles count="4">
    <cellStyle name="Currency" xfId="1" builtinId="4"/>
    <cellStyle name="Normal" xfId="0" builtinId="0"/>
    <cellStyle name="Normal 2" xfId="2" xr:uid="{180F5030-5F7A-4363-8FF0-CA9B91A5897A}"/>
    <cellStyle name="Percent" xfId="3" builtinId="5"/>
  </cellStyles>
  <dxfs count="6">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ont>
        <b/>
        <i/>
        <condense val="0"/>
        <extend val="0"/>
        <u val="double"/>
      </font>
      <fill>
        <patternFill>
          <bgColor indexed="10"/>
        </patternFill>
      </fill>
    </dxf>
    <dxf>
      <fill>
        <patternFill>
          <bgColor indexed="47"/>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5239A-146D-482A-92DC-2DF963214910}">
  <dimension ref="A1:M47"/>
  <sheetViews>
    <sheetView rightToLeft="1" topLeftCell="A11" zoomScale="70" zoomScaleNormal="70" zoomScaleSheetLayoutView="70" workbookViewId="0">
      <selection activeCell="D37" sqref="D37"/>
    </sheetView>
  </sheetViews>
  <sheetFormatPr defaultRowHeight="14.25" x14ac:dyDescent="0.2"/>
  <cols>
    <col min="1" max="1" width="19.28515625" customWidth="1"/>
    <col min="2" max="2" width="19.85546875" customWidth="1"/>
    <col min="3" max="3" width="18.85546875" customWidth="1"/>
    <col min="4" max="4" width="18.7109375" customWidth="1"/>
    <col min="5" max="5" width="12.140625" customWidth="1"/>
    <col min="6" max="6" width="7.42578125" customWidth="1"/>
    <col min="7" max="7" width="8.42578125" style="74" customWidth="1"/>
    <col min="8" max="8" width="11.7109375" customWidth="1"/>
    <col min="9" max="9" width="9.7109375" customWidth="1"/>
    <col min="10" max="10" width="7.42578125" style="85" bestFit="1" customWidth="1"/>
    <col min="11" max="11" width="8.5703125" style="85" customWidth="1"/>
    <col min="12" max="12" width="9.140625" style="50" customWidth="1"/>
  </cols>
  <sheetData>
    <row r="1" spans="1:13" ht="16.5" x14ac:dyDescent="0.25">
      <c r="A1" s="155" t="s">
        <v>38</v>
      </c>
      <c r="B1" s="155"/>
      <c r="C1" s="155"/>
      <c r="D1" s="80"/>
      <c r="E1" s="80"/>
      <c r="F1" s="80"/>
      <c r="G1" s="87"/>
      <c r="H1" s="80"/>
      <c r="I1" s="80"/>
      <c r="J1" s="83"/>
      <c r="K1" s="84"/>
      <c r="L1" s="98" t="s">
        <v>56</v>
      </c>
      <c r="M1" s="99">
        <v>7</v>
      </c>
    </row>
    <row r="2" spans="1:13" ht="15" thickBot="1" x14ac:dyDescent="0.25">
      <c r="L2" s="98" t="s">
        <v>57</v>
      </c>
      <c r="M2" s="99">
        <v>10</v>
      </c>
    </row>
    <row r="3" spans="1:13" s="77" customFormat="1" ht="31.5" customHeight="1" thickBot="1" x14ac:dyDescent="0.25">
      <c r="A3" s="141" t="s">
        <v>39</v>
      </c>
      <c r="B3" s="141" t="s">
        <v>40</v>
      </c>
      <c r="C3" s="91" t="s">
        <v>47</v>
      </c>
      <c r="D3" s="173" t="s">
        <v>41</v>
      </c>
      <c r="E3" s="174"/>
      <c r="F3" s="92" t="s">
        <v>3</v>
      </c>
      <c r="G3" s="93" t="s">
        <v>42</v>
      </c>
      <c r="H3" s="94" t="s">
        <v>43</v>
      </c>
      <c r="I3" s="94" t="s">
        <v>36</v>
      </c>
      <c r="J3" s="94" t="s">
        <v>44</v>
      </c>
      <c r="K3" s="95" t="s">
        <v>45</v>
      </c>
      <c r="L3" s="102" t="s">
        <v>58</v>
      </c>
      <c r="M3" s="99">
        <f>M2-M1</f>
        <v>3</v>
      </c>
    </row>
    <row r="4" spans="1:13" s="78" customFormat="1" ht="10.5" customHeight="1" x14ac:dyDescent="0.2">
      <c r="A4" s="160" t="s">
        <v>72</v>
      </c>
      <c r="B4" s="160"/>
      <c r="C4" s="160" t="s">
        <v>88</v>
      </c>
      <c r="D4" s="178" t="s">
        <v>86</v>
      </c>
      <c r="E4" s="179" t="s">
        <v>87</v>
      </c>
      <c r="F4" s="175">
        <v>0.6</v>
      </c>
      <c r="G4" s="157"/>
      <c r="H4" s="159">
        <f>IF(G4&lt;J4,0,IF(G4=J4,$M$1,IF(G4&gt;K4,$M$2,$M$3/(K4-J4)*(G4-J4)+$M$1)))</f>
        <v>0</v>
      </c>
      <c r="I4" s="158"/>
      <c r="J4" s="157">
        <v>1</v>
      </c>
      <c r="K4" s="157">
        <v>10</v>
      </c>
      <c r="L4" s="170">
        <f>SUM(F4:F11)</f>
        <v>1</v>
      </c>
    </row>
    <row r="5" spans="1:13" s="78" customFormat="1" ht="10.5" customHeight="1" x14ac:dyDescent="0.2">
      <c r="A5" s="160"/>
      <c r="B5" s="160"/>
      <c r="C5" s="160"/>
      <c r="D5" s="178"/>
      <c r="E5" s="179"/>
      <c r="F5" s="175"/>
      <c r="G5" s="157"/>
      <c r="H5" s="159"/>
      <c r="I5" s="158"/>
      <c r="J5" s="157"/>
      <c r="K5" s="157"/>
      <c r="L5" s="176"/>
    </row>
    <row r="6" spans="1:13" s="78" customFormat="1" ht="10.5" customHeight="1" x14ac:dyDescent="0.2">
      <c r="A6" s="160"/>
      <c r="B6" s="160"/>
      <c r="C6" s="160"/>
      <c r="D6" s="178"/>
      <c r="E6" s="179"/>
      <c r="F6" s="175"/>
      <c r="G6" s="157"/>
      <c r="H6" s="159"/>
      <c r="I6" s="158"/>
      <c r="J6" s="157"/>
      <c r="K6" s="157"/>
      <c r="L6" s="176"/>
    </row>
    <row r="7" spans="1:13" s="78" customFormat="1" ht="10.5" customHeight="1" x14ac:dyDescent="0.2">
      <c r="A7" s="160"/>
      <c r="B7" s="160"/>
      <c r="C7" s="160"/>
      <c r="D7" s="178"/>
      <c r="E7" s="179"/>
      <c r="F7" s="175"/>
      <c r="G7" s="157"/>
      <c r="H7" s="159"/>
      <c r="I7" s="158"/>
      <c r="J7" s="157"/>
      <c r="K7" s="157"/>
      <c r="L7" s="176"/>
    </row>
    <row r="8" spans="1:13" s="78" customFormat="1" ht="14.25" customHeight="1" x14ac:dyDescent="0.2">
      <c r="A8" s="160"/>
      <c r="B8" s="160"/>
      <c r="C8" s="160" t="s">
        <v>89</v>
      </c>
      <c r="D8" s="115" t="s">
        <v>90</v>
      </c>
      <c r="E8" s="123" t="s">
        <v>50</v>
      </c>
      <c r="F8" s="175">
        <v>0.4</v>
      </c>
      <c r="G8" s="157"/>
      <c r="H8" s="159">
        <f>IF(G8&lt;J8,0,IF(G8=J8,$M$1,IF(G8&gt;K8,$M$2,$M$3/(K8-J8)*(G8-J8)+$M$1)))</f>
        <v>0</v>
      </c>
      <c r="I8" s="158"/>
      <c r="J8" s="157">
        <v>1</v>
      </c>
      <c r="K8" s="157">
        <v>4</v>
      </c>
      <c r="L8" s="176"/>
    </row>
    <row r="9" spans="1:13" s="78" customFormat="1" ht="14.25" customHeight="1" x14ac:dyDescent="0.2">
      <c r="A9" s="160"/>
      <c r="B9" s="160"/>
      <c r="C9" s="160"/>
      <c r="D9" s="115" t="s">
        <v>91</v>
      </c>
      <c r="E9" s="123">
        <f>$M$1</f>
        <v>7</v>
      </c>
      <c r="F9" s="175"/>
      <c r="G9" s="157"/>
      <c r="H9" s="159"/>
      <c r="I9" s="158"/>
      <c r="J9" s="157"/>
      <c r="K9" s="157"/>
      <c r="L9" s="176"/>
    </row>
    <row r="10" spans="1:13" s="78" customFormat="1" ht="28.5" x14ac:dyDescent="0.2">
      <c r="A10" s="160"/>
      <c r="B10" s="160"/>
      <c r="C10" s="160"/>
      <c r="D10" s="139" t="s">
        <v>92</v>
      </c>
      <c r="E10" s="140" t="s">
        <v>69</v>
      </c>
      <c r="F10" s="175"/>
      <c r="G10" s="157"/>
      <c r="H10" s="159"/>
      <c r="I10" s="158"/>
      <c r="J10" s="157"/>
      <c r="K10" s="157"/>
      <c r="L10" s="176"/>
    </row>
    <row r="11" spans="1:13" s="78" customFormat="1" ht="15" customHeight="1" thickBot="1" x14ac:dyDescent="0.25">
      <c r="A11" s="160"/>
      <c r="B11" s="160"/>
      <c r="C11" s="160"/>
      <c r="D11" s="115" t="s">
        <v>93</v>
      </c>
      <c r="E11" s="123">
        <v>10</v>
      </c>
      <c r="F11" s="175"/>
      <c r="G11" s="157"/>
      <c r="H11" s="159"/>
      <c r="I11" s="158"/>
      <c r="J11" s="157"/>
      <c r="K11" s="157"/>
      <c r="L11" s="176"/>
    </row>
    <row r="12" spans="1:13" s="78" customFormat="1" ht="15" customHeight="1" x14ac:dyDescent="0.2">
      <c r="A12" s="160" t="s">
        <v>94</v>
      </c>
      <c r="B12" s="160" t="s">
        <v>94</v>
      </c>
      <c r="C12" s="160" t="s">
        <v>95</v>
      </c>
      <c r="D12" s="115" t="s">
        <v>96</v>
      </c>
      <c r="E12" s="123">
        <v>0</v>
      </c>
      <c r="F12" s="175">
        <v>0.25</v>
      </c>
      <c r="G12" s="100"/>
      <c r="H12" s="101"/>
      <c r="I12" s="138"/>
      <c r="J12" s="100"/>
      <c r="K12" s="100"/>
      <c r="L12" s="170">
        <f>SUM(F12:F19)</f>
        <v>1</v>
      </c>
    </row>
    <row r="13" spans="1:13" s="78" customFormat="1" ht="15" customHeight="1" x14ac:dyDescent="0.2">
      <c r="A13" s="160"/>
      <c r="B13" s="160"/>
      <c r="C13" s="160"/>
      <c r="D13" s="115" t="s">
        <v>97</v>
      </c>
      <c r="E13" s="123">
        <v>10</v>
      </c>
      <c r="F13" s="175"/>
      <c r="G13" s="100"/>
      <c r="H13" s="101"/>
      <c r="I13" s="138"/>
      <c r="J13" s="100"/>
      <c r="K13" s="100"/>
      <c r="L13" s="176"/>
    </row>
    <row r="14" spans="1:13" s="78" customFormat="1" ht="31.5" customHeight="1" x14ac:dyDescent="0.2">
      <c r="A14" s="160"/>
      <c r="B14" s="160"/>
      <c r="C14" s="160" t="s">
        <v>98</v>
      </c>
      <c r="D14" s="115" t="s">
        <v>96</v>
      </c>
      <c r="E14" s="123">
        <v>0</v>
      </c>
      <c r="F14" s="175">
        <v>0.25</v>
      </c>
      <c r="G14" s="100"/>
      <c r="H14" s="101"/>
      <c r="I14" s="138"/>
      <c r="J14" s="100"/>
      <c r="K14" s="100"/>
      <c r="L14" s="176"/>
    </row>
    <row r="15" spans="1:13" s="78" customFormat="1" ht="31.5" customHeight="1" x14ac:dyDescent="0.2">
      <c r="A15" s="160"/>
      <c r="B15" s="160"/>
      <c r="C15" s="160"/>
      <c r="D15" s="115" t="s">
        <v>97</v>
      </c>
      <c r="E15" s="123">
        <v>10</v>
      </c>
      <c r="F15" s="175"/>
      <c r="G15" s="100"/>
      <c r="H15" s="101"/>
      <c r="I15" s="138"/>
      <c r="J15" s="100"/>
      <c r="K15" s="100"/>
      <c r="L15" s="176"/>
    </row>
    <row r="16" spans="1:13" s="78" customFormat="1" ht="15" customHeight="1" x14ac:dyDescent="0.2">
      <c r="A16" s="160"/>
      <c r="B16" s="160"/>
      <c r="C16" s="160" t="s">
        <v>99</v>
      </c>
      <c r="D16" s="115" t="s">
        <v>96</v>
      </c>
      <c r="E16" s="123">
        <v>0</v>
      </c>
      <c r="F16" s="175">
        <v>0.25</v>
      </c>
      <c r="G16" s="100"/>
      <c r="H16" s="101"/>
      <c r="I16" s="138"/>
      <c r="J16" s="100"/>
      <c r="K16" s="100"/>
      <c r="L16" s="176"/>
    </row>
    <row r="17" spans="1:12" s="78" customFormat="1" ht="15" customHeight="1" x14ac:dyDescent="0.2">
      <c r="A17" s="160"/>
      <c r="B17" s="160"/>
      <c r="C17" s="160"/>
      <c r="D17" s="115" t="s">
        <v>97</v>
      </c>
      <c r="E17" s="123">
        <v>10</v>
      </c>
      <c r="F17" s="175"/>
      <c r="G17" s="100"/>
      <c r="H17" s="101"/>
      <c r="I17" s="138"/>
      <c r="J17" s="100"/>
      <c r="K17" s="100"/>
      <c r="L17" s="176"/>
    </row>
    <row r="18" spans="1:12" s="78" customFormat="1" x14ac:dyDescent="0.2">
      <c r="A18" s="160"/>
      <c r="B18" s="160"/>
      <c r="C18" s="180" t="s">
        <v>100</v>
      </c>
      <c r="D18" s="136" t="s">
        <v>96</v>
      </c>
      <c r="E18" s="137">
        <v>0</v>
      </c>
      <c r="F18" s="182">
        <v>0.25</v>
      </c>
      <c r="G18" s="184"/>
      <c r="H18" s="201">
        <f>+G18</f>
        <v>0</v>
      </c>
      <c r="I18" s="194"/>
      <c r="J18" s="100"/>
      <c r="K18" s="100"/>
      <c r="L18" s="200"/>
    </row>
    <row r="19" spans="1:12" s="78" customFormat="1" ht="15" thickBot="1" x14ac:dyDescent="0.25">
      <c r="A19" s="160"/>
      <c r="B19" s="160"/>
      <c r="C19" s="181"/>
      <c r="D19" s="115" t="s">
        <v>97</v>
      </c>
      <c r="E19" s="123">
        <v>10</v>
      </c>
      <c r="F19" s="183"/>
      <c r="G19" s="184"/>
      <c r="H19" s="201"/>
      <c r="I19" s="194"/>
      <c r="J19" s="142"/>
      <c r="K19" s="142"/>
      <c r="L19" s="200"/>
    </row>
    <row r="20" spans="1:12" s="78" customFormat="1" ht="15.75" x14ac:dyDescent="0.2">
      <c r="A20" s="164" t="s">
        <v>84</v>
      </c>
      <c r="B20" s="198" t="s">
        <v>78</v>
      </c>
      <c r="C20" s="160" t="s">
        <v>80</v>
      </c>
      <c r="D20" s="160"/>
      <c r="E20" s="160"/>
      <c r="F20" s="107">
        <v>0.25</v>
      </c>
      <c r="G20" s="100"/>
      <c r="H20" s="101"/>
      <c r="I20" s="138"/>
      <c r="J20" s="100"/>
      <c r="K20" s="100"/>
      <c r="L20" s="176">
        <f>SUM(F20:F23)</f>
        <v>1</v>
      </c>
    </row>
    <row r="21" spans="1:12" s="78" customFormat="1" ht="15.75" x14ac:dyDescent="0.2">
      <c r="A21" s="164"/>
      <c r="B21" s="198"/>
      <c r="C21" s="160" t="s">
        <v>81</v>
      </c>
      <c r="D21" s="160"/>
      <c r="E21" s="160"/>
      <c r="F21" s="107">
        <v>0.25</v>
      </c>
      <c r="G21" s="100"/>
      <c r="H21" s="101"/>
      <c r="I21" s="138"/>
      <c r="J21" s="100"/>
      <c r="K21" s="100"/>
      <c r="L21" s="176"/>
    </row>
    <row r="22" spans="1:12" s="78" customFormat="1" ht="16.5" thickBot="1" x14ac:dyDescent="0.25">
      <c r="A22" s="164"/>
      <c r="B22" s="198"/>
      <c r="C22" s="160" t="s">
        <v>82</v>
      </c>
      <c r="D22" s="160"/>
      <c r="E22" s="160"/>
      <c r="F22" s="107">
        <v>0.25</v>
      </c>
      <c r="G22" s="100"/>
      <c r="H22" s="101"/>
      <c r="I22" s="138"/>
      <c r="J22" s="100"/>
      <c r="K22" s="100"/>
      <c r="L22" s="176"/>
    </row>
    <row r="23" spans="1:12" s="78" customFormat="1" ht="16.5" thickBot="1" x14ac:dyDescent="0.25">
      <c r="A23" s="165"/>
      <c r="B23" s="199"/>
      <c r="C23" s="160" t="s">
        <v>83</v>
      </c>
      <c r="D23" s="160"/>
      <c r="E23" s="160"/>
      <c r="F23" s="107">
        <v>0.25</v>
      </c>
      <c r="G23" s="100"/>
      <c r="H23" s="101"/>
      <c r="I23" s="138"/>
      <c r="J23" s="100"/>
      <c r="K23" s="100"/>
      <c r="L23" s="177"/>
    </row>
    <row r="24" spans="1:12" ht="15" thickBot="1" x14ac:dyDescent="0.25">
      <c r="A24" s="163" t="s">
        <v>73</v>
      </c>
      <c r="B24" s="166" t="s">
        <v>64</v>
      </c>
      <c r="C24" s="167" t="s">
        <v>79</v>
      </c>
      <c r="D24" s="192" t="s">
        <v>59</v>
      </c>
      <c r="E24" s="193"/>
      <c r="F24" s="103">
        <f>1/3</f>
        <v>0.33333333333333331</v>
      </c>
      <c r="G24" s="143"/>
      <c r="H24" s="144">
        <f>G24*F24</f>
        <v>0</v>
      </c>
      <c r="I24" s="194"/>
      <c r="J24" s="196"/>
      <c r="K24" s="190"/>
      <c r="L24" s="170">
        <f>SUM(F24:F26)</f>
        <v>1</v>
      </c>
    </row>
    <row r="25" spans="1:12" ht="15" thickBot="1" x14ac:dyDescent="0.25">
      <c r="A25" s="164"/>
      <c r="B25" s="167"/>
      <c r="C25" s="167"/>
      <c r="D25" s="186" t="s">
        <v>60</v>
      </c>
      <c r="E25" s="187"/>
      <c r="F25" s="103">
        <f t="shared" ref="F25:F26" si="0">1/3</f>
        <v>0.33333333333333331</v>
      </c>
      <c r="G25" s="100"/>
      <c r="H25" s="101">
        <f>G25*F25</f>
        <v>0</v>
      </c>
      <c r="I25" s="194"/>
      <c r="J25" s="196"/>
      <c r="K25" s="190"/>
      <c r="L25" s="171"/>
    </row>
    <row r="26" spans="1:12" ht="15" thickBot="1" x14ac:dyDescent="0.25">
      <c r="A26" s="165"/>
      <c r="B26" s="168"/>
      <c r="C26" s="168"/>
      <c r="D26" s="188" t="s">
        <v>61</v>
      </c>
      <c r="E26" s="189"/>
      <c r="F26" s="103">
        <f t="shared" si="0"/>
        <v>0.33333333333333331</v>
      </c>
      <c r="G26" s="82"/>
      <c r="H26" s="81">
        <f>G26*F26</f>
        <v>0</v>
      </c>
      <c r="I26" s="195"/>
      <c r="J26" s="197"/>
      <c r="K26" s="191"/>
      <c r="L26" s="172"/>
    </row>
    <row r="27" spans="1:12" ht="24" customHeight="1" x14ac:dyDescent="0.2">
      <c r="A27" t="s">
        <v>46</v>
      </c>
      <c r="B27" s="79"/>
      <c r="D27" t="s">
        <v>46</v>
      </c>
      <c r="E27" s="185"/>
      <c r="F27" s="185"/>
      <c r="G27" s="185"/>
      <c r="H27" t="s">
        <v>46</v>
      </c>
      <c r="I27" s="185"/>
      <c r="J27" s="185"/>
      <c r="K27" s="185"/>
    </row>
    <row r="28" spans="1:12" ht="24" customHeight="1" x14ac:dyDescent="0.2">
      <c r="A28" t="s">
        <v>46</v>
      </c>
      <c r="B28" s="79"/>
      <c r="C28" s="50"/>
      <c r="D28" t="s">
        <v>46</v>
      </c>
      <c r="E28" s="169"/>
      <c r="F28" s="169"/>
      <c r="G28" s="169"/>
      <c r="H28" t="s">
        <v>46</v>
      </c>
      <c r="I28" s="169"/>
      <c r="J28" s="169"/>
      <c r="K28" s="169"/>
    </row>
    <row r="29" spans="1:12" ht="12.75" x14ac:dyDescent="0.2">
      <c r="C29" s="50"/>
      <c r="D29" s="50"/>
      <c r="E29" s="162"/>
      <c r="F29" s="162"/>
      <c r="G29" s="162"/>
      <c r="H29" s="50"/>
      <c r="I29" s="162"/>
      <c r="J29" s="162"/>
      <c r="K29" s="162"/>
    </row>
    <row r="30" spans="1:12" ht="15.75" x14ac:dyDescent="0.25">
      <c r="A30" s="161" t="s">
        <v>55</v>
      </c>
      <c r="B30" s="161"/>
      <c r="C30" s="161"/>
      <c r="D30" s="161"/>
      <c r="E30" s="161"/>
      <c r="F30" s="161"/>
      <c r="G30" s="161"/>
      <c r="H30" s="161"/>
      <c r="I30" s="161"/>
      <c r="J30" s="161"/>
      <c r="K30" s="161"/>
    </row>
    <row r="31" spans="1:12" x14ac:dyDescent="0.2">
      <c r="C31" s="50"/>
      <c r="D31" s="50"/>
      <c r="E31" s="50"/>
      <c r="F31" s="50"/>
      <c r="G31" s="88"/>
      <c r="H31" s="50"/>
      <c r="I31" s="50"/>
      <c r="J31" s="86"/>
      <c r="K31" s="86"/>
    </row>
    <row r="32" spans="1:12" ht="23.25" customHeight="1" x14ac:dyDescent="0.2">
      <c r="A32" s="156" t="s">
        <v>63</v>
      </c>
      <c r="B32" s="156"/>
      <c r="C32" s="156"/>
      <c r="D32" s="156"/>
      <c r="E32" s="156"/>
      <c r="F32" s="156"/>
      <c r="G32" s="156"/>
      <c r="H32" s="156"/>
      <c r="I32" s="156"/>
      <c r="J32" s="156"/>
      <c r="K32" s="156"/>
    </row>
    <row r="33" spans="1:11" ht="23.25" customHeight="1" x14ac:dyDescent="0.2">
      <c r="A33" s="156"/>
      <c r="B33" s="156"/>
      <c r="C33" s="156"/>
      <c r="D33" s="156"/>
      <c r="E33" s="156"/>
      <c r="F33" s="156"/>
      <c r="G33" s="156"/>
      <c r="H33" s="156"/>
      <c r="I33" s="156"/>
      <c r="J33" s="156"/>
      <c r="K33" s="156"/>
    </row>
    <row r="34" spans="1:11" x14ac:dyDescent="0.2">
      <c r="C34" s="50"/>
      <c r="D34" s="50"/>
      <c r="E34" s="50"/>
      <c r="F34" s="50"/>
      <c r="G34" s="88"/>
      <c r="H34" s="50"/>
      <c r="I34" s="50"/>
      <c r="J34" s="86"/>
      <c r="K34" s="86"/>
    </row>
    <row r="35" spans="1:11" x14ac:dyDescent="0.2">
      <c r="C35" s="50"/>
      <c r="D35" s="50"/>
      <c r="E35" s="50"/>
      <c r="F35" s="50"/>
      <c r="G35" s="88"/>
      <c r="H35" s="50"/>
      <c r="I35" s="50"/>
      <c r="J35" s="86"/>
      <c r="K35" s="86"/>
    </row>
    <row r="36" spans="1:11" ht="15.75" x14ac:dyDescent="0.25">
      <c r="C36" s="50"/>
      <c r="D36" s="122"/>
      <c r="E36" s="50"/>
      <c r="F36" s="50"/>
      <c r="G36" s="88"/>
      <c r="H36" s="50"/>
      <c r="I36" s="50"/>
      <c r="J36" s="86"/>
      <c r="K36" s="86"/>
    </row>
    <row r="37" spans="1:11" ht="15.75" x14ac:dyDescent="0.25">
      <c r="C37" s="50"/>
      <c r="D37" s="122"/>
      <c r="E37" s="50"/>
      <c r="F37" s="50"/>
      <c r="G37" s="88"/>
      <c r="H37" s="50"/>
      <c r="I37" s="50"/>
      <c r="J37" s="86"/>
      <c r="K37" s="86"/>
    </row>
    <row r="38" spans="1:11" x14ac:dyDescent="0.2">
      <c r="C38" s="50"/>
      <c r="D38" s="50"/>
      <c r="E38" s="50"/>
      <c r="F38" s="50"/>
      <c r="G38" s="88"/>
      <c r="H38" s="50"/>
      <c r="I38" s="50"/>
      <c r="J38" s="86"/>
      <c r="K38" s="86"/>
    </row>
    <row r="39" spans="1:11" x14ac:dyDescent="0.2">
      <c r="C39" s="50"/>
      <c r="D39" s="50"/>
      <c r="E39" s="50"/>
      <c r="F39" s="50"/>
      <c r="G39" s="88"/>
      <c r="H39" s="50"/>
      <c r="I39" s="50"/>
      <c r="J39" s="86"/>
      <c r="K39" s="86"/>
    </row>
    <row r="40" spans="1:11" x14ac:dyDescent="0.2">
      <c r="C40" s="50"/>
      <c r="D40" s="50"/>
      <c r="E40" s="50"/>
      <c r="F40" s="50"/>
      <c r="G40" s="88"/>
      <c r="H40" s="50"/>
      <c r="I40" s="50"/>
      <c r="J40" s="86"/>
      <c r="K40" s="86"/>
    </row>
    <row r="41" spans="1:11" x14ac:dyDescent="0.2">
      <c r="C41" s="50"/>
      <c r="D41" s="50"/>
      <c r="E41" s="50"/>
      <c r="F41" s="50"/>
      <c r="G41" s="88"/>
      <c r="H41" s="50"/>
      <c r="I41" s="50"/>
      <c r="J41" s="86"/>
      <c r="K41" s="86"/>
    </row>
    <row r="42" spans="1:11" x14ac:dyDescent="0.2">
      <c r="C42" s="50"/>
      <c r="D42" s="50"/>
      <c r="E42" s="50"/>
      <c r="F42" s="50"/>
      <c r="G42" s="88"/>
      <c r="H42" s="50"/>
      <c r="I42" s="50"/>
      <c r="J42" s="86"/>
      <c r="K42" s="86"/>
    </row>
    <row r="43" spans="1:11" x14ac:dyDescent="0.2">
      <c r="C43" s="50"/>
      <c r="D43" s="50"/>
      <c r="E43" s="50"/>
      <c r="F43" s="50"/>
      <c r="G43" s="88"/>
      <c r="H43" s="50"/>
      <c r="I43" s="50"/>
      <c r="J43" s="86"/>
      <c r="K43" s="86"/>
    </row>
    <row r="44" spans="1:11" x14ac:dyDescent="0.2">
      <c r="C44" s="50"/>
      <c r="D44" s="50"/>
      <c r="E44" s="50"/>
      <c r="F44" s="50"/>
      <c r="G44" s="88"/>
      <c r="H44" s="50"/>
      <c r="I44" s="50"/>
      <c r="J44" s="86"/>
      <c r="K44" s="86"/>
    </row>
    <row r="45" spans="1:11" x14ac:dyDescent="0.2">
      <c r="C45" s="50"/>
      <c r="D45" s="50"/>
      <c r="E45" s="50"/>
      <c r="F45" s="50"/>
      <c r="G45" s="88"/>
      <c r="H45" s="50"/>
      <c r="I45" s="50"/>
      <c r="J45" s="86"/>
      <c r="K45" s="86"/>
    </row>
    <row r="46" spans="1:11" x14ac:dyDescent="0.2">
      <c r="C46" s="50"/>
      <c r="D46" s="50"/>
      <c r="E46" s="50"/>
      <c r="F46" s="50"/>
      <c r="G46" s="88"/>
      <c r="H46" s="50"/>
      <c r="I46" s="50"/>
      <c r="J46" s="86"/>
      <c r="K46" s="86"/>
    </row>
    <row r="47" spans="1:11" x14ac:dyDescent="0.2">
      <c r="C47" s="50"/>
      <c r="D47" s="50"/>
      <c r="E47" s="50"/>
      <c r="F47" s="50"/>
      <c r="G47" s="88"/>
      <c r="H47" s="50"/>
      <c r="I47" s="50"/>
      <c r="J47" s="86"/>
      <c r="K47" s="86"/>
    </row>
  </sheetData>
  <mergeCells count="59">
    <mergeCell ref="A12:A19"/>
    <mergeCell ref="L4:L11"/>
    <mergeCell ref="L12:L19"/>
    <mergeCell ref="F16:F17"/>
    <mergeCell ref="F14:F15"/>
    <mergeCell ref="F12:F13"/>
    <mergeCell ref="B4:B11"/>
    <mergeCell ref="B12:B19"/>
    <mergeCell ref="A4:A11"/>
    <mergeCell ref="H18:H19"/>
    <mergeCell ref="I18:I19"/>
    <mergeCell ref="F8:F11"/>
    <mergeCell ref="A20:A23"/>
    <mergeCell ref="B20:B23"/>
    <mergeCell ref="C20:E20"/>
    <mergeCell ref="C21:E21"/>
    <mergeCell ref="C22:E22"/>
    <mergeCell ref="C23:E23"/>
    <mergeCell ref="I28:K28"/>
    <mergeCell ref="E27:G27"/>
    <mergeCell ref="I27:K27"/>
    <mergeCell ref="D25:E25"/>
    <mergeCell ref="D26:E26"/>
    <mergeCell ref="K24:K26"/>
    <mergeCell ref="D24:E24"/>
    <mergeCell ref="I24:I26"/>
    <mergeCell ref="J24:J26"/>
    <mergeCell ref="L24:L26"/>
    <mergeCell ref="D3:E3"/>
    <mergeCell ref="G4:G7"/>
    <mergeCell ref="F4:F7"/>
    <mergeCell ref="C4:C7"/>
    <mergeCell ref="G8:G11"/>
    <mergeCell ref="C24:C26"/>
    <mergeCell ref="L20:L23"/>
    <mergeCell ref="D4:D7"/>
    <mergeCell ref="E4:E7"/>
    <mergeCell ref="C14:C15"/>
    <mergeCell ref="C16:C17"/>
    <mergeCell ref="C18:C19"/>
    <mergeCell ref="C12:C13"/>
    <mergeCell ref="F18:F19"/>
    <mergeCell ref="G18:G19"/>
    <mergeCell ref="A1:C1"/>
    <mergeCell ref="A32:K33"/>
    <mergeCell ref="J8:J11"/>
    <mergeCell ref="I4:I11"/>
    <mergeCell ref="K8:K11"/>
    <mergeCell ref="K4:K7"/>
    <mergeCell ref="J4:J7"/>
    <mergeCell ref="H4:H7"/>
    <mergeCell ref="H8:H11"/>
    <mergeCell ref="C8:C11"/>
    <mergeCell ref="A30:K30"/>
    <mergeCell ref="I29:K29"/>
    <mergeCell ref="A24:A26"/>
    <mergeCell ref="B24:B26"/>
    <mergeCell ref="E29:G29"/>
    <mergeCell ref="E28:G28"/>
  </mergeCells>
  <phoneticPr fontId="23" type="noConversion"/>
  <conditionalFormatting sqref="G4 G8 G24:G26">
    <cfRule type="cellIs" dxfId="5" priority="22" stopIfTrue="1" operator="equal">
      <formula>0</formula>
    </cfRule>
  </conditionalFormatting>
  <conditionalFormatting sqref="G18">
    <cfRule type="cellIs" dxfId="4" priority="2" stopIfTrue="1" operator="equal">
      <formula>0</formula>
    </cfRule>
  </conditionalFormatting>
  <conditionalFormatting sqref="L4 L20 L24:L26">
    <cfRule type="cellIs" dxfId="3" priority="23" stopIfTrue="1" operator="lessThan">
      <formula>1</formula>
    </cfRule>
  </conditionalFormatting>
  <conditionalFormatting sqref="L12">
    <cfRule type="cellIs" dxfId="2" priority="1" stopIfTrue="1" operator="lessThan">
      <formula>1</formula>
    </cfRule>
  </conditionalFormatting>
  <printOptions horizontalCentered="1"/>
  <pageMargins left="0.23622047244094491" right="0.23622047244094491" top="0.78740157480314965" bottom="0.15748031496062992" header="0.27559055118110237" footer="0.15748031496062992"/>
  <pageSetup paperSize="9" scale="75" orientation="portrait" r:id="rId1"/>
  <headerFooter alignWithMargins="0">
    <oddHeader>&amp;Lעמוד &amp;P מתוך &amp;N</oddHeader>
    <oddFooter>&amp;L&amp;A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7803-9BE3-4438-AE26-E0D1F50F50D9}">
  <dimension ref="A1:O25"/>
  <sheetViews>
    <sheetView rightToLeft="1" zoomScaleNormal="100" zoomScaleSheetLayoutView="100" workbookViewId="0">
      <selection activeCell="A5" sqref="A1:A1048576"/>
    </sheetView>
  </sheetViews>
  <sheetFormatPr defaultRowHeight="17.25" customHeight="1" x14ac:dyDescent="0.2"/>
  <cols>
    <col min="1" max="1" width="11.7109375" style="6" customWidth="1"/>
    <col min="2" max="2" width="36.85546875" style="6" customWidth="1"/>
    <col min="3" max="3" width="13.42578125" style="8" customWidth="1"/>
    <col min="4" max="4" width="6.85546875" style="6" customWidth="1"/>
    <col min="5" max="5" width="8.42578125" style="6" customWidth="1"/>
    <col min="6" max="6" width="8.5703125" style="6" customWidth="1"/>
    <col min="7" max="7" width="8" style="6" customWidth="1"/>
    <col min="8" max="8" width="8.5703125" style="6" customWidth="1"/>
    <col min="9" max="9" width="7.28515625" style="6" customWidth="1"/>
    <col min="10" max="10" width="8" style="6" customWidth="1"/>
    <col min="11" max="11" width="8.140625" style="8" customWidth="1"/>
    <col min="12" max="12" width="8.42578125" style="6" customWidth="1"/>
    <col min="13" max="13" width="28" style="6" customWidth="1"/>
    <col min="14" max="16384" width="9.140625" style="6"/>
  </cols>
  <sheetData>
    <row r="1" spans="1:15" ht="19.5" thickTop="1" x14ac:dyDescent="0.2">
      <c r="A1" s="4" t="s">
        <v>24</v>
      </c>
      <c r="B1" s="5" t="s">
        <v>27</v>
      </c>
      <c r="C1" s="21" t="s">
        <v>20</v>
      </c>
      <c r="D1" s="211" t="s">
        <v>75</v>
      </c>
      <c r="E1" s="212"/>
      <c r="F1" s="212"/>
      <c r="G1" s="212"/>
      <c r="H1" s="213"/>
      <c r="I1" s="22" t="s">
        <v>0</v>
      </c>
      <c r="J1" s="31">
        <v>1</v>
      </c>
      <c r="K1" s="75" t="s">
        <v>74</v>
      </c>
      <c r="L1" s="45"/>
      <c r="M1" s="25" t="s">
        <v>102</v>
      </c>
    </row>
    <row r="2" spans="1:15" ht="16.5" thickBot="1" x14ac:dyDescent="0.25">
      <c r="A2" s="30" t="s">
        <v>26</v>
      </c>
      <c r="B2" s="7" t="s">
        <v>65</v>
      </c>
      <c r="C2" s="106" t="str">
        <f>'סיכום הצעות'!C2</f>
        <v>33/9.2024</v>
      </c>
      <c r="D2" s="214"/>
      <c r="E2" s="215"/>
      <c r="F2" s="215"/>
      <c r="G2" s="215"/>
      <c r="H2" s="216"/>
      <c r="I2" s="26" t="s">
        <v>1</v>
      </c>
      <c r="J2" s="32">
        <v>2</v>
      </c>
      <c r="K2" s="76" t="s">
        <v>21</v>
      </c>
      <c r="L2" s="46"/>
      <c r="M2" s="29"/>
    </row>
    <row r="3" spans="1:15" s="39" customFormat="1" ht="17.25" customHeight="1" thickTop="1" x14ac:dyDescent="0.2">
      <c r="A3" s="204" t="s">
        <v>2</v>
      </c>
      <c r="B3" s="205"/>
      <c r="C3" s="202" t="s">
        <v>53</v>
      </c>
      <c r="D3" s="37" t="s">
        <v>3</v>
      </c>
      <c r="E3" s="38" t="s">
        <v>5</v>
      </c>
      <c r="F3" s="51">
        <v>1</v>
      </c>
      <c r="G3" s="38" t="s">
        <v>5</v>
      </c>
      <c r="H3" s="51">
        <v>2</v>
      </c>
      <c r="I3" s="38" t="s">
        <v>5</v>
      </c>
      <c r="J3" s="51">
        <v>3</v>
      </c>
      <c r="K3" s="38" t="s">
        <v>5</v>
      </c>
      <c r="L3" s="51">
        <v>4</v>
      </c>
      <c r="M3" s="202" t="s">
        <v>8</v>
      </c>
    </row>
    <row r="4" spans="1:15" s="39" customFormat="1" ht="17.25" customHeight="1" thickBot="1" x14ac:dyDescent="0.25">
      <c r="A4" s="206"/>
      <c r="B4" s="207"/>
      <c r="C4" s="203"/>
      <c r="D4" s="40" t="s">
        <v>4</v>
      </c>
      <c r="E4" s="41" t="s">
        <v>6</v>
      </c>
      <c r="F4" s="42" t="s">
        <v>7</v>
      </c>
      <c r="G4" s="41" t="s">
        <v>6</v>
      </c>
      <c r="H4" s="42" t="s">
        <v>7</v>
      </c>
      <c r="I4" s="41" t="s">
        <v>6</v>
      </c>
      <c r="J4" s="42" t="s">
        <v>7</v>
      </c>
      <c r="K4" s="41" t="s">
        <v>6</v>
      </c>
      <c r="L4" s="42" t="s">
        <v>7</v>
      </c>
      <c r="M4" s="203"/>
      <c r="O4" s="43"/>
    </row>
    <row r="5" spans="1:15" s="39" customFormat="1" ht="24.75" thickTop="1" x14ac:dyDescent="0.2">
      <c r="A5" s="208" t="s">
        <v>71</v>
      </c>
      <c r="B5" s="96" t="str">
        <f>מחוון!C4</f>
        <v>שנות ניסיון בביצוע הפעילות</v>
      </c>
      <c r="C5" s="90" t="s">
        <v>48</v>
      </c>
      <c r="D5" s="44">
        <f>מחוון!F4</f>
        <v>0.6</v>
      </c>
      <c r="E5" s="47"/>
      <c r="F5" s="48"/>
      <c r="G5" s="47"/>
      <c r="H5" s="48"/>
      <c r="I5" s="47"/>
      <c r="J5" s="48"/>
      <c r="K5" s="47"/>
      <c r="L5" s="48"/>
      <c r="M5" s="89" t="s">
        <v>49</v>
      </c>
    </row>
    <row r="6" spans="1:15" s="39" customFormat="1" ht="24" x14ac:dyDescent="0.2">
      <c r="A6" s="209"/>
      <c r="B6" s="105" t="str">
        <f>מחוון!C8</f>
        <v>פרוייקטים העומדים בדרישות תנאי הסף</v>
      </c>
      <c r="C6" s="124" t="s">
        <v>48</v>
      </c>
      <c r="D6" s="52">
        <f>מחוון!F8</f>
        <v>0.4</v>
      </c>
      <c r="E6" s="125"/>
      <c r="F6" s="126"/>
      <c r="G6" s="125"/>
      <c r="H6" s="126"/>
      <c r="I6" s="125"/>
      <c r="J6" s="53"/>
      <c r="K6" s="125"/>
      <c r="L6" s="53"/>
      <c r="M6" s="127" t="s">
        <v>49</v>
      </c>
    </row>
    <row r="7" spans="1:15" s="39" customFormat="1" ht="17.25" customHeight="1" thickBot="1" x14ac:dyDescent="0.25">
      <c r="A7" s="210"/>
      <c r="B7" s="131" t="s">
        <v>9</v>
      </c>
      <c r="C7" s="132"/>
      <c r="D7" s="133">
        <f>SUM(D5:D6)</f>
        <v>1</v>
      </c>
      <c r="E7" s="132"/>
      <c r="F7" s="132"/>
      <c r="G7" s="132"/>
      <c r="H7" s="132"/>
      <c r="I7" s="132"/>
      <c r="J7" s="132"/>
      <c r="K7" s="132"/>
      <c r="L7" s="132"/>
      <c r="M7" s="132"/>
    </row>
    <row r="8" spans="1:15" s="39" customFormat="1" ht="17.25" customHeight="1" thickTop="1" x14ac:dyDescent="0.2">
      <c r="A8" s="219" t="str">
        <f>מחוון!B12</f>
        <v>הכשרה והשכלה</v>
      </c>
      <c r="B8" s="134" t="str">
        <f>מחוון!C12</f>
        <v>חברות באיגוד היועצים לבנייה ירוקה</v>
      </c>
      <c r="C8" s="90" t="s">
        <v>48</v>
      </c>
      <c r="D8" s="120">
        <f>מחוון!F12</f>
        <v>0.25</v>
      </c>
      <c r="E8" s="121"/>
      <c r="F8" s="121"/>
      <c r="G8" s="121"/>
      <c r="H8" s="121"/>
      <c r="I8" s="121"/>
      <c r="J8" s="121"/>
      <c r="K8" s="121"/>
      <c r="L8" s="121"/>
      <c r="M8" s="127" t="s">
        <v>49</v>
      </c>
    </row>
    <row r="9" spans="1:15" s="39" customFormat="1" ht="25.5" x14ac:dyDescent="0.2">
      <c r="A9" s="220"/>
      <c r="B9" s="134" t="str">
        <f>מחוון!C14</f>
        <v>מחזיק בהסמכת LEED AP או LEED GA או הסמכה מקבילה</v>
      </c>
      <c r="C9" s="90" t="s">
        <v>48</v>
      </c>
      <c r="D9" s="120">
        <f>מחוון!F14</f>
        <v>0.25</v>
      </c>
      <c r="E9" s="121"/>
      <c r="F9" s="121"/>
      <c r="G9" s="121"/>
      <c r="H9" s="121"/>
      <c r="I9" s="121"/>
      <c r="J9" s="121"/>
      <c r="K9" s="121"/>
      <c r="L9" s="121"/>
      <c r="M9" s="127" t="s">
        <v>49</v>
      </c>
    </row>
    <row r="10" spans="1:15" s="39" customFormat="1" ht="17.25" customHeight="1" x14ac:dyDescent="0.2">
      <c r="A10" s="220"/>
      <c r="B10" s="134" t="str">
        <f>מחוון!C16</f>
        <v>מחזיק בתעודת מלווה / יועץ בנייה ירוקה</v>
      </c>
      <c r="C10" s="90" t="s">
        <v>48</v>
      </c>
      <c r="D10" s="120">
        <f>מחוון!F16</f>
        <v>0.25</v>
      </c>
      <c r="E10" s="121"/>
      <c r="F10" s="121"/>
      <c r="G10" s="121"/>
      <c r="H10" s="121"/>
      <c r="I10" s="121"/>
      <c r="J10" s="121"/>
      <c r="K10" s="121"/>
      <c r="L10" s="121"/>
      <c r="M10" s="127" t="s">
        <v>49</v>
      </c>
    </row>
    <row r="11" spans="1:15" s="39" customFormat="1" ht="17.25" customHeight="1" x14ac:dyDescent="0.2">
      <c r="A11" s="220"/>
      <c r="B11" s="134" t="str">
        <f>מחוון!C18</f>
        <v>בוגר קורס בנייה ירוקה</v>
      </c>
      <c r="C11" s="90" t="s">
        <v>48</v>
      </c>
      <c r="D11" s="120">
        <f>מחוון!F18</f>
        <v>0.25</v>
      </c>
      <c r="E11" s="121"/>
      <c r="F11" s="121"/>
      <c r="G11" s="121"/>
      <c r="H11" s="121"/>
      <c r="I11" s="121"/>
      <c r="J11" s="121"/>
      <c r="K11" s="121"/>
      <c r="L11" s="121"/>
      <c r="M11" s="127" t="s">
        <v>49</v>
      </c>
    </row>
    <row r="12" spans="1:15" s="39" customFormat="1" ht="17.25" customHeight="1" thickBot="1" x14ac:dyDescent="0.25">
      <c r="A12" s="221"/>
      <c r="B12" s="131" t="s">
        <v>9</v>
      </c>
      <c r="C12" s="132"/>
      <c r="D12" s="133">
        <f>SUM(D8:D11)</f>
        <v>1</v>
      </c>
      <c r="E12" s="135"/>
      <c r="F12" s="135"/>
      <c r="G12" s="135"/>
      <c r="H12" s="135"/>
      <c r="I12" s="135"/>
      <c r="J12" s="135"/>
      <c r="K12" s="135"/>
      <c r="L12" s="135"/>
      <c r="M12" s="132"/>
    </row>
    <row r="13" spans="1:15" s="39" customFormat="1" ht="17.25" customHeight="1" thickTop="1" x14ac:dyDescent="0.2">
      <c r="A13" s="208" t="str">
        <f>מחוון!A20</f>
        <v>התרשמות מאיכות פרוייקטים דומים שביצע האדריכל המוצע</v>
      </c>
      <c r="B13" s="270" t="str">
        <f>מחוון!C20</f>
        <v>מקוריות</v>
      </c>
      <c r="C13" s="128" t="s">
        <v>19</v>
      </c>
      <c r="D13" s="129">
        <f>מחוון!F20</f>
        <v>0.25</v>
      </c>
      <c r="E13" s="130"/>
      <c r="F13" s="130"/>
      <c r="G13" s="130"/>
      <c r="H13" s="130"/>
      <c r="I13" s="130"/>
      <c r="J13" s="130"/>
      <c r="K13" s="130"/>
      <c r="L13" s="130"/>
      <c r="M13" s="127" t="s">
        <v>49</v>
      </c>
    </row>
    <row r="14" spans="1:15" s="39" customFormat="1" ht="17.25" customHeight="1" x14ac:dyDescent="0.2">
      <c r="A14" s="209"/>
      <c r="B14" s="271" t="str">
        <f>מחוון!C21</f>
        <v>חדשנות</v>
      </c>
      <c r="C14" s="119" t="s">
        <v>19</v>
      </c>
      <c r="D14" s="120">
        <f>מחוון!F21</f>
        <v>0.25</v>
      </c>
      <c r="E14" s="121"/>
      <c r="F14" s="121"/>
      <c r="G14" s="121"/>
      <c r="H14" s="121"/>
      <c r="I14" s="121"/>
      <c r="J14" s="121"/>
      <c r="K14" s="121"/>
      <c r="L14" s="121"/>
      <c r="M14" s="127" t="s">
        <v>49</v>
      </c>
    </row>
    <row r="15" spans="1:15" s="39" customFormat="1" ht="17.25" customHeight="1" x14ac:dyDescent="0.2">
      <c r="A15" s="209"/>
      <c r="B15" s="271" t="str">
        <f>מחוון!C22</f>
        <v>פרקטיות</v>
      </c>
      <c r="C15" s="119" t="s">
        <v>19</v>
      </c>
      <c r="D15" s="120">
        <f>מחוון!F22</f>
        <v>0.25</v>
      </c>
      <c r="E15" s="121"/>
      <c r="F15" s="121"/>
      <c r="G15" s="121"/>
      <c r="H15" s="121"/>
      <c r="I15" s="121"/>
      <c r="J15" s="121"/>
      <c r="K15" s="121"/>
      <c r="L15" s="121"/>
      <c r="M15" s="127" t="s">
        <v>49</v>
      </c>
    </row>
    <row r="16" spans="1:15" s="39" customFormat="1" ht="17.25" customHeight="1" x14ac:dyDescent="0.2">
      <c r="A16" s="209"/>
      <c r="B16" s="272" t="str">
        <f>מחוון!C23</f>
        <v>התרשמות כללית</v>
      </c>
      <c r="C16" s="145" t="s">
        <v>19</v>
      </c>
      <c r="D16" s="146">
        <f>מחוון!F23</f>
        <v>0.25</v>
      </c>
      <c r="E16" s="147"/>
      <c r="F16" s="147"/>
      <c r="G16" s="147"/>
      <c r="H16" s="147"/>
      <c r="I16" s="147"/>
      <c r="J16" s="147"/>
      <c r="K16" s="147"/>
      <c r="L16" s="147"/>
      <c r="M16" s="127" t="s">
        <v>49</v>
      </c>
    </row>
    <row r="17" spans="1:15" s="39" customFormat="1" ht="17.25" customHeight="1" thickBot="1" x14ac:dyDescent="0.25">
      <c r="A17" s="210"/>
      <c r="B17" s="131" t="s">
        <v>9</v>
      </c>
      <c r="C17" s="132"/>
      <c r="D17" s="133">
        <f>SUM(D13:D16)</f>
        <v>1</v>
      </c>
      <c r="E17" s="135"/>
      <c r="F17" s="135"/>
      <c r="G17" s="135"/>
      <c r="H17" s="135"/>
      <c r="I17" s="135"/>
      <c r="J17" s="135"/>
      <c r="K17" s="135"/>
      <c r="L17" s="135"/>
      <c r="M17" s="132"/>
    </row>
    <row r="18" spans="1:15" s="39" customFormat="1" ht="17.25" customHeight="1" thickTop="1" x14ac:dyDescent="0.2">
      <c r="A18" s="208" t="s">
        <v>32</v>
      </c>
      <c r="B18" s="134" t="s">
        <v>32</v>
      </c>
      <c r="C18" s="119" t="s">
        <v>19</v>
      </c>
      <c r="D18" s="152">
        <v>1</v>
      </c>
      <c r="E18" s="153"/>
      <c r="F18" s="153"/>
      <c r="G18" s="153"/>
      <c r="H18" s="153"/>
      <c r="I18" s="153"/>
      <c r="J18" s="153"/>
      <c r="K18" s="153"/>
      <c r="L18" s="153"/>
      <c r="M18" s="154" t="s">
        <v>49</v>
      </c>
    </row>
    <row r="19" spans="1:15" s="39" customFormat="1" ht="17.25" customHeight="1" thickBot="1" x14ac:dyDescent="0.25">
      <c r="A19" s="210"/>
      <c r="B19" s="117" t="s">
        <v>9</v>
      </c>
      <c r="C19" s="148"/>
      <c r="D19" s="118">
        <f>SUM(D18)</f>
        <v>1</v>
      </c>
      <c r="E19" s="149"/>
      <c r="F19" s="150"/>
      <c r="G19" s="149"/>
      <c r="H19" s="150"/>
      <c r="I19" s="149"/>
      <c r="J19" s="150"/>
      <c r="K19" s="149"/>
      <c r="L19" s="150"/>
      <c r="M19" s="151"/>
    </row>
    <row r="20" spans="1:15" s="39" customFormat="1" ht="17.25" customHeight="1" thickTop="1" x14ac:dyDescent="0.2">
      <c r="A20" s="208" t="s">
        <v>54</v>
      </c>
      <c r="B20" s="217" t="s">
        <v>2</v>
      </c>
      <c r="C20" s="202" t="s">
        <v>51</v>
      </c>
      <c r="D20" s="202" t="s">
        <v>52</v>
      </c>
      <c r="E20" s="38" t="s">
        <v>5</v>
      </c>
      <c r="F20" s="51">
        <v>1</v>
      </c>
      <c r="G20" s="38" t="s">
        <v>5</v>
      </c>
      <c r="H20" s="51">
        <v>2</v>
      </c>
      <c r="I20" s="38" t="s">
        <v>5</v>
      </c>
      <c r="J20" s="51">
        <v>3</v>
      </c>
      <c r="K20" s="38" t="s">
        <v>5</v>
      </c>
      <c r="L20" s="51">
        <v>4</v>
      </c>
      <c r="M20" s="202" t="s">
        <v>8</v>
      </c>
    </row>
    <row r="21" spans="1:15" s="39" customFormat="1" ht="17.25" customHeight="1" thickBot="1" x14ac:dyDescent="0.25">
      <c r="A21" s="209"/>
      <c r="B21" s="218"/>
      <c r="C21" s="203"/>
      <c r="D21" s="203"/>
      <c r="E21" s="41" t="s">
        <v>6</v>
      </c>
      <c r="F21" s="42" t="s">
        <v>7</v>
      </c>
      <c r="G21" s="41" t="s">
        <v>6</v>
      </c>
      <c r="H21" s="42" t="s">
        <v>7</v>
      </c>
      <c r="I21" s="41" t="s">
        <v>6</v>
      </c>
      <c r="J21" s="42" t="s">
        <v>7</v>
      </c>
      <c r="K21" s="41" t="s">
        <v>6</v>
      </c>
      <c r="L21" s="42" t="s">
        <v>7</v>
      </c>
      <c r="M21" s="203"/>
      <c r="O21" s="43"/>
    </row>
    <row r="22" spans="1:15" s="39" customFormat="1" ht="17.25" customHeight="1" thickTop="1" thickBot="1" x14ac:dyDescent="0.25">
      <c r="A22" s="209"/>
      <c r="B22" s="96" t="s">
        <v>68</v>
      </c>
      <c r="C22" s="73" t="s">
        <v>67</v>
      </c>
      <c r="D22" s="55">
        <v>360</v>
      </c>
      <c r="E22" s="49"/>
      <c r="F22" s="56"/>
      <c r="G22" s="57"/>
      <c r="H22" s="56"/>
      <c r="I22" s="57"/>
      <c r="J22" s="56"/>
      <c r="K22" s="57"/>
      <c r="L22" s="56"/>
      <c r="M22" s="54" t="s">
        <v>103</v>
      </c>
    </row>
    <row r="23" spans="1:15" s="39" customFormat="1" ht="17.25" customHeight="1" thickBot="1" x14ac:dyDescent="0.25">
      <c r="A23" s="209"/>
      <c r="B23" s="97" t="s">
        <v>22</v>
      </c>
      <c r="C23" s="58"/>
      <c r="D23" s="62"/>
      <c r="E23" s="59"/>
      <c r="F23" s="60"/>
      <c r="G23" s="59"/>
      <c r="H23" s="60"/>
      <c r="I23" s="59"/>
      <c r="J23" s="60"/>
      <c r="K23" s="59"/>
      <c r="L23" s="60"/>
      <c r="M23" s="61"/>
    </row>
    <row r="24" spans="1:15" s="39" customFormat="1" ht="17.25" customHeight="1" thickTop="1" thickBot="1" x14ac:dyDescent="0.25">
      <c r="A24" s="210"/>
      <c r="B24" s="97" t="s">
        <v>23</v>
      </c>
      <c r="C24" s="58"/>
      <c r="D24" s="63"/>
      <c r="E24" s="64"/>
      <c r="F24" s="60"/>
      <c r="G24" s="59"/>
      <c r="H24" s="60"/>
      <c r="I24" s="59"/>
      <c r="J24" s="60"/>
      <c r="K24" s="59"/>
      <c r="L24" s="60"/>
      <c r="M24" s="61"/>
    </row>
    <row r="25" spans="1:15" s="39" customFormat="1" ht="17.25" customHeight="1" thickTop="1" x14ac:dyDescent="0.2"/>
  </sheetData>
  <mergeCells count="13">
    <mergeCell ref="D1:H2"/>
    <mergeCell ref="B20:B21"/>
    <mergeCell ref="C20:C21"/>
    <mergeCell ref="D20:D21"/>
    <mergeCell ref="A18:A19"/>
    <mergeCell ref="A13:A17"/>
    <mergeCell ref="A8:A12"/>
    <mergeCell ref="M20:M21"/>
    <mergeCell ref="M3:M4"/>
    <mergeCell ref="C3:C4"/>
    <mergeCell ref="A3:B4"/>
    <mergeCell ref="A5:A7"/>
    <mergeCell ref="A20:A24"/>
  </mergeCells>
  <phoneticPr fontId="0" type="noConversion"/>
  <conditionalFormatting sqref="D7 D12 D17 D19">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E27C8-C9B8-47EC-8126-40E237F11253}">
  <dimension ref="A1:N31"/>
  <sheetViews>
    <sheetView rightToLeft="1" tabSelected="1" zoomScaleNormal="100" zoomScaleSheetLayoutView="100" workbookViewId="0">
      <selection activeCell="C25" sqref="C25"/>
    </sheetView>
  </sheetViews>
  <sheetFormatPr defaultRowHeight="17.25" customHeight="1" x14ac:dyDescent="0.2"/>
  <cols>
    <col min="1" max="1" width="6.28515625" style="9" customWidth="1"/>
    <col min="2" max="2" width="21.85546875" style="9" customWidth="1"/>
    <col min="3" max="3" width="12.85546875" style="9" customWidth="1"/>
    <col min="4" max="9" width="14.7109375" style="9" customWidth="1"/>
    <col min="10" max="10" width="13.5703125" style="9" bestFit="1" customWidth="1"/>
    <col min="11" max="12" width="8.7109375" style="9" customWidth="1"/>
    <col min="13" max="13" width="9.7109375" style="9" bestFit="1" customWidth="1"/>
    <col min="14" max="14" width="24.140625" style="9" customWidth="1"/>
    <col min="15" max="16384" width="9.140625" style="9"/>
  </cols>
  <sheetData>
    <row r="1" spans="1:14" s="6" customFormat="1" ht="16.5" thickTop="1" x14ac:dyDescent="0.2">
      <c r="A1" s="247" t="s">
        <v>18</v>
      </c>
      <c r="B1" s="248"/>
      <c r="C1" s="21" t="s">
        <v>20</v>
      </c>
      <c r="D1" s="211" t="s">
        <v>75</v>
      </c>
      <c r="E1" s="212"/>
      <c r="F1" s="212"/>
      <c r="G1" s="212"/>
      <c r="H1" s="213"/>
      <c r="I1" s="108"/>
      <c r="J1" s="22" t="s">
        <v>0</v>
      </c>
      <c r="K1" s="23">
        <v>2</v>
      </c>
      <c r="L1" s="112"/>
      <c r="M1" s="24" t="str">
        <f>קריטריונים!K1</f>
        <v>תחום:</v>
      </c>
      <c r="N1" s="25" t="str">
        <f>קריטריונים!M1</f>
        <v>בנייה ירוקה</v>
      </c>
    </row>
    <row r="2" spans="1:14" s="6" customFormat="1" ht="16.5" thickBot="1" x14ac:dyDescent="0.25">
      <c r="A2" s="249" t="s">
        <v>65</v>
      </c>
      <c r="B2" s="250"/>
      <c r="C2" s="106" t="s">
        <v>101</v>
      </c>
      <c r="D2" s="214"/>
      <c r="E2" s="215"/>
      <c r="F2" s="215"/>
      <c r="G2" s="215"/>
      <c r="H2" s="216"/>
      <c r="I2" s="109"/>
      <c r="J2" s="26" t="s">
        <v>1</v>
      </c>
      <c r="K2" s="27">
        <v>2</v>
      </c>
      <c r="L2" s="113"/>
      <c r="M2" s="28" t="s">
        <v>21</v>
      </c>
      <c r="N2" s="29"/>
    </row>
    <row r="3" spans="1:14" s="13" customFormat="1" ht="17.25" customHeight="1" thickTop="1" thickBot="1" x14ac:dyDescent="0.3">
      <c r="A3" s="10"/>
      <c r="B3" s="11"/>
      <c r="C3" s="12"/>
      <c r="D3" s="245" t="s">
        <v>28</v>
      </c>
      <c r="E3" s="246"/>
      <c r="F3" s="246"/>
      <c r="G3" s="246"/>
      <c r="H3" s="116">
        <v>0.6</v>
      </c>
      <c r="I3" s="111"/>
      <c r="J3" s="11" t="s">
        <v>29</v>
      </c>
      <c r="K3" s="116">
        <v>0.4</v>
      </c>
      <c r="L3" s="111"/>
      <c r="M3" s="11" t="s">
        <v>17</v>
      </c>
      <c r="N3" s="12"/>
    </row>
    <row r="4" spans="1:14" s="71" customFormat="1" ht="20.100000000000001" customHeight="1" thickTop="1" x14ac:dyDescent="0.2">
      <c r="A4" s="242" t="s">
        <v>10</v>
      </c>
      <c r="B4" s="264" t="s">
        <v>11</v>
      </c>
      <c r="C4" s="255" t="s">
        <v>12</v>
      </c>
      <c r="D4" s="261" t="s">
        <v>70</v>
      </c>
      <c r="E4" s="267" t="s">
        <v>94</v>
      </c>
      <c r="F4" s="267" t="s">
        <v>85</v>
      </c>
      <c r="G4" s="267" t="s">
        <v>32</v>
      </c>
      <c r="H4" s="258" t="s">
        <v>33</v>
      </c>
      <c r="I4" s="225" t="s">
        <v>76</v>
      </c>
      <c r="J4" s="261" t="s">
        <v>34</v>
      </c>
      <c r="K4" s="258" t="s">
        <v>35</v>
      </c>
      <c r="L4" s="225" t="s">
        <v>77</v>
      </c>
      <c r="M4" s="228" t="s">
        <v>62</v>
      </c>
      <c r="N4" s="255" t="s">
        <v>37</v>
      </c>
    </row>
    <row r="5" spans="1:14" s="71" customFormat="1" ht="20.100000000000001" customHeight="1" x14ac:dyDescent="0.2">
      <c r="A5" s="243"/>
      <c r="B5" s="265"/>
      <c r="C5" s="256"/>
      <c r="D5" s="262"/>
      <c r="E5" s="268"/>
      <c r="F5" s="268"/>
      <c r="G5" s="268"/>
      <c r="H5" s="259"/>
      <c r="I5" s="226"/>
      <c r="J5" s="262"/>
      <c r="K5" s="259"/>
      <c r="L5" s="226"/>
      <c r="M5" s="229"/>
      <c r="N5" s="256"/>
    </row>
    <row r="6" spans="1:14" s="71" customFormat="1" ht="20.100000000000001" customHeight="1" thickBot="1" x14ac:dyDescent="0.25">
      <c r="A6" s="243"/>
      <c r="B6" s="265"/>
      <c r="C6" s="257"/>
      <c r="D6" s="263"/>
      <c r="E6" s="269"/>
      <c r="F6" s="269"/>
      <c r="G6" s="269"/>
      <c r="H6" s="260"/>
      <c r="I6" s="226"/>
      <c r="J6" s="263"/>
      <c r="K6" s="260"/>
      <c r="L6" s="226"/>
      <c r="M6" s="229"/>
      <c r="N6" s="256"/>
    </row>
    <row r="7" spans="1:14" s="72" customFormat="1" ht="18" customHeight="1" thickTop="1" thickBot="1" x14ac:dyDescent="0.25">
      <c r="A7" s="244"/>
      <c r="B7" s="266"/>
      <c r="C7" s="14" t="s">
        <v>13</v>
      </c>
      <c r="D7" s="1">
        <v>0.25</v>
      </c>
      <c r="E7" s="1">
        <v>0.4</v>
      </c>
      <c r="F7" s="1">
        <v>0.25</v>
      </c>
      <c r="G7" s="2">
        <v>0.1</v>
      </c>
      <c r="H7" s="3">
        <f>SUM(D7:G7)</f>
        <v>1</v>
      </c>
      <c r="I7" s="227"/>
      <c r="J7" s="1">
        <v>1</v>
      </c>
      <c r="K7" s="3">
        <v>1</v>
      </c>
      <c r="L7" s="227"/>
      <c r="M7" s="230"/>
      <c r="N7" s="257"/>
    </row>
    <row r="8" spans="1:14" s="67" customFormat="1" ht="17.25" customHeight="1" thickTop="1" x14ac:dyDescent="0.2">
      <c r="A8" s="241">
        <v>1</v>
      </c>
      <c r="B8" s="241"/>
      <c r="C8" s="70" t="s">
        <v>14</v>
      </c>
      <c r="D8" s="65"/>
      <c r="E8" s="65"/>
      <c r="F8" s="65"/>
      <c r="G8" s="66"/>
      <c r="H8" s="239">
        <f>SUM(D8:G8)</f>
        <v>0</v>
      </c>
      <c r="I8" s="231">
        <f>H8*$H$3</f>
        <v>0</v>
      </c>
      <c r="J8" s="233"/>
      <c r="K8" s="237" t="e">
        <f>$J$22/J8*100</f>
        <v>#DIV/0!</v>
      </c>
      <c r="L8" s="231" t="e">
        <f>K8*$K$3</f>
        <v>#DIV/0!</v>
      </c>
      <c r="M8" s="222" t="e">
        <f>L8+I8</f>
        <v>#DIV/0!</v>
      </c>
      <c r="N8" s="224" t="e">
        <f>RANK(M8,$M$8:$M$21,0)</f>
        <v>#DIV/0!</v>
      </c>
    </row>
    <row r="9" spans="1:14" s="67" customFormat="1" ht="17.25" customHeight="1" thickBot="1" x14ac:dyDescent="0.25">
      <c r="A9" s="241"/>
      <c r="B9" s="241"/>
      <c r="C9" s="68" t="s">
        <v>15</v>
      </c>
      <c r="D9" s="69"/>
      <c r="E9" s="69"/>
      <c r="F9" s="69"/>
      <c r="G9" s="69"/>
      <c r="H9" s="240"/>
      <c r="I9" s="232"/>
      <c r="J9" s="234"/>
      <c r="K9" s="238"/>
      <c r="L9" s="232"/>
      <c r="M9" s="223"/>
      <c r="N9" s="224"/>
    </row>
    <row r="10" spans="1:14" s="67" customFormat="1" ht="17.25" customHeight="1" thickTop="1" x14ac:dyDescent="0.2">
      <c r="A10" s="241">
        <v>2</v>
      </c>
      <c r="B10" s="241"/>
      <c r="C10" s="70" t="s">
        <v>14</v>
      </c>
      <c r="D10" s="65"/>
      <c r="E10" s="65"/>
      <c r="F10" s="65"/>
      <c r="G10" s="66"/>
      <c r="H10" s="235">
        <f>SUM(D10:G10)</f>
        <v>0</v>
      </c>
      <c r="I10" s="231">
        <f>H10*$H$3</f>
        <v>0</v>
      </c>
      <c r="J10" s="233"/>
      <c r="K10" s="237" t="e">
        <f>$J$22/J10*100</f>
        <v>#DIV/0!</v>
      </c>
      <c r="L10" s="231" t="e">
        <f>K10*$K$3</f>
        <v>#DIV/0!</v>
      </c>
      <c r="M10" s="222" t="e">
        <f>L10+I10</f>
        <v>#DIV/0!</v>
      </c>
      <c r="N10" s="224" t="e">
        <f>RANK(M10,$M$8:$M$21,0)</f>
        <v>#DIV/0!</v>
      </c>
    </row>
    <row r="11" spans="1:14" s="67" customFormat="1" ht="17.25" customHeight="1" thickBot="1" x14ac:dyDescent="0.25">
      <c r="A11" s="241"/>
      <c r="B11" s="241"/>
      <c r="C11" s="68" t="s">
        <v>15</v>
      </c>
      <c r="D11" s="69"/>
      <c r="E11" s="69"/>
      <c r="F11" s="69"/>
      <c r="G11" s="69"/>
      <c r="H11" s="236"/>
      <c r="I11" s="232"/>
      <c r="J11" s="234"/>
      <c r="K11" s="238"/>
      <c r="L11" s="232"/>
      <c r="M11" s="223"/>
      <c r="N11" s="224"/>
    </row>
    <row r="12" spans="1:14" s="67" customFormat="1" ht="17.25" customHeight="1" thickTop="1" x14ac:dyDescent="0.2">
      <c r="A12" s="241">
        <v>3</v>
      </c>
      <c r="B12" s="241"/>
      <c r="C12" s="70" t="s">
        <v>14</v>
      </c>
      <c r="D12" s="65"/>
      <c r="E12" s="65"/>
      <c r="F12" s="65"/>
      <c r="G12" s="66"/>
      <c r="H12" s="235">
        <f>SUM(D12:G12)</f>
        <v>0</v>
      </c>
      <c r="I12" s="231">
        <f>H12*$H$3</f>
        <v>0</v>
      </c>
      <c r="J12" s="233"/>
      <c r="K12" s="237" t="e">
        <f>$J$22/J12*100</f>
        <v>#DIV/0!</v>
      </c>
      <c r="L12" s="231" t="e">
        <f>K12*$K$3</f>
        <v>#DIV/0!</v>
      </c>
      <c r="M12" s="222" t="e">
        <f>L12+I12</f>
        <v>#DIV/0!</v>
      </c>
      <c r="N12" s="224" t="e">
        <f>RANK(M12,$M$8:$M$21,0)</f>
        <v>#DIV/0!</v>
      </c>
    </row>
    <row r="13" spans="1:14" s="67" customFormat="1" ht="17.25" customHeight="1" thickBot="1" x14ac:dyDescent="0.25">
      <c r="A13" s="241"/>
      <c r="B13" s="241"/>
      <c r="C13" s="68" t="s">
        <v>15</v>
      </c>
      <c r="D13" s="69"/>
      <c r="E13" s="69"/>
      <c r="F13" s="69"/>
      <c r="G13" s="69"/>
      <c r="H13" s="236"/>
      <c r="I13" s="232"/>
      <c r="J13" s="234"/>
      <c r="K13" s="238"/>
      <c r="L13" s="232"/>
      <c r="M13" s="223"/>
      <c r="N13" s="224"/>
    </row>
    <row r="14" spans="1:14" s="67" customFormat="1" ht="17.25" customHeight="1" thickTop="1" x14ac:dyDescent="0.2">
      <c r="A14" s="241">
        <v>4</v>
      </c>
      <c r="B14" s="241"/>
      <c r="C14" s="70" t="s">
        <v>14</v>
      </c>
      <c r="D14" s="65"/>
      <c r="E14" s="65"/>
      <c r="F14" s="65"/>
      <c r="G14" s="66"/>
      <c r="H14" s="235">
        <f>SUM(D14:G14)</f>
        <v>0</v>
      </c>
      <c r="I14" s="231">
        <f>H14*$H$3</f>
        <v>0</v>
      </c>
      <c r="J14" s="233"/>
      <c r="K14" s="237" t="e">
        <f>$J$22/J14*100</f>
        <v>#DIV/0!</v>
      </c>
      <c r="L14" s="231" t="e">
        <f>K14*$K$3</f>
        <v>#DIV/0!</v>
      </c>
      <c r="M14" s="222" t="e">
        <f>L14+I14</f>
        <v>#DIV/0!</v>
      </c>
      <c r="N14" s="224" t="e">
        <f>RANK(M14,$M$8:$M$21,0)</f>
        <v>#DIV/0!</v>
      </c>
    </row>
    <row r="15" spans="1:14" s="67" customFormat="1" ht="17.25" customHeight="1" thickBot="1" x14ac:dyDescent="0.25">
      <c r="A15" s="241"/>
      <c r="B15" s="241"/>
      <c r="C15" s="68" t="s">
        <v>15</v>
      </c>
      <c r="D15" s="69"/>
      <c r="E15" s="69"/>
      <c r="F15" s="69"/>
      <c r="G15" s="69"/>
      <c r="H15" s="236"/>
      <c r="I15" s="232"/>
      <c r="J15" s="234"/>
      <c r="K15" s="238"/>
      <c r="L15" s="232"/>
      <c r="M15" s="223"/>
      <c r="N15" s="224"/>
    </row>
    <row r="16" spans="1:14" s="67" customFormat="1" ht="17.25" customHeight="1" thickTop="1" x14ac:dyDescent="0.2">
      <c r="A16" s="241">
        <v>5</v>
      </c>
      <c r="B16" s="241"/>
      <c r="C16" s="70" t="s">
        <v>14</v>
      </c>
      <c r="D16" s="65"/>
      <c r="E16" s="65"/>
      <c r="F16" s="65"/>
      <c r="G16" s="66"/>
      <c r="H16" s="235">
        <f>SUM(D16:G16)</f>
        <v>0</v>
      </c>
      <c r="I16" s="231">
        <f>H16*$H$3</f>
        <v>0</v>
      </c>
      <c r="J16" s="233"/>
      <c r="K16" s="237" t="e">
        <f>$J$22/J16*100</f>
        <v>#DIV/0!</v>
      </c>
      <c r="L16" s="231" t="e">
        <f>K16*$K$3</f>
        <v>#DIV/0!</v>
      </c>
      <c r="M16" s="222" t="e">
        <f>L16+I16</f>
        <v>#DIV/0!</v>
      </c>
      <c r="N16" s="224" t="e">
        <f>RANK(M16,$M$8:$M$21,0)</f>
        <v>#DIV/0!</v>
      </c>
    </row>
    <row r="17" spans="1:14" s="67" customFormat="1" ht="17.25" customHeight="1" thickBot="1" x14ac:dyDescent="0.25">
      <c r="A17" s="241"/>
      <c r="B17" s="254"/>
      <c r="C17" s="68" t="s">
        <v>15</v>
      </c>
      <c r="D17" s="69"/>
      <c r="E17" s="69"/>
      <c r="F17" s="69"/>
      <c r="G17" s="69"/>
      <c r="H17" s="236"/>
      <c r="I17" s="232"/>
      <c r="J17" s="234"/>
      <c r="K17" s="238"/>
      <c r="L17" s="232"/>
      <c r="M17" s="223"/>
      <c r="N17" s="224"/>
    </row>
    <row r="18" spans="1:14" s="67" customFormat="1" ht="17.25" customHeight="1" thickTop="1" x14ac:dyDescent="0.2">
      <c r="A18" s="241">
        <v>6</v>
      </c>
      <c r="B18" s="252"/>
      <c r="C18" s="70" t="s">
        <v>14</v>
      </c>
      <c r="D18" s="65"/>
      <c r="E18" s="65"/>
      <c r="F18" s="65"/>
      <c r="G18" s="66"/>
      <c r="H18" s="235">
        <f>SUM(D18:G18)</f>
        <v>0</v>
      </c>
      <c r="I18" s="231">
        <f>H18*$H$3</f>
        <v>0</v>
      </c>
      <c r="J18" s="233"/>
      <c r="K18" s="237" t="e">
        <f>$J$22/J18*100</f>
        <v>#DIV/0!</v>
      </c>
      <c r="L18" s="231" t="e">
        <f>K18*$K$3</f>
        <v>#DIV/0!</v>
      </c>
      <c r="M18" s="222" t="e">
        <f>L18+I18</f>
        <v>#DIV/0!</v>
      </c>
      <c r="N18" s="224" t="e">
        <f>RANK(M18,$M$8:$M$21,0)</f>
        <v>#DIV/0!</v>
      </c>
    </row>
    <row r="19" spans="1:14" s="67" customFormat="1" ht="17.25" customHeight="1" thickBot="1" x14ac:dyDescent="0.25">
      <c r="A19" s="241"/>
      <c r="B19" s="253"/>
      <c r="C19" s="68" t="s">
        <v>15</v>
      </c>
      <c r="D19" s="69"/>
      <c r="E19" s="69"/>
      <c r="F19" s="69"/>
      <c r="G19" s="69"/>
      <c r="H19" s="236"/>
      <c r="I19" s="232"/>
      <c r="J19" s="234"/>
      <c r="K19" s="238"/>
      <c r="L19" s="232"/>
      <c r="M19" s="223"/>
      <c r="N19" s="224"/>
    </row>
    <row r="20" spans="1:14" s="67" customFormat="1" ht="17.25" customHeight="1" thickTop="1" x14ac:dyDescent="0.2">
      <c r="A20" s="241">
        <v>7</v>
      </c>
      <c r="B20" s="252"/>
      <c r="C20" s="70" t="s">
        <v>14</v>
      </c>
      <c r="D20" s="65"/>
      <c r="E20" s="65"/>
      <c r="F20" s="65"/>
      <c r="G20" s="66"/>
      <c r="H20" s="235">
        <f>SUM(D20:G20)</f>
        <v>0</v>
      </c>
      <c r="I20" s="231">
        <f>H20*$H$3</f>
        <v>0</v>
      </c>
      <c r="J20" s="233"/>
      <c r="K20" s="237" t="e">
        <f>$J$22/J20*100</f>
        <v>#DIV/0!</v>
      </c>
      <c r="L20" s="231" t="e">
        <f>K20*$K$3</f>
        <v>#DIV/0!</v>
      </c>
      <c r="M20" s="222" t="e">
        <f>L20+I20</f>
        <v>#DIV/0!</v>
      </c>
      <c r="N20" s="224" t="e">
        <f>RANK(M20,$M$8:$M$21,0)</f>
        <v>#DIV/0!</v>
      </c>
    </row>
    <row r="21" spans="1:14" s="67" customFormat="1" ht="17.25" customHeight="1" thickBot="1" x14ac:dyDescent="0.25">
      <c r="A21" s="241"/>
      <c r="B21" s="253"/>
      <c r="C21" s="68" t="s">
        <v>15</v>
      </c>
      <c r="D21" s="69"/>
      <c r="E21" s="69"/>
      <c r="F21" s="69"/>
      <c r="G21" s="69"/>
      <c r="H21" s="236"/>
      <c r="I21" s="232"/>
      <c r="J21" s="234"/>
      <c r="K21" s="238"/>
      <c r="L21" s="232"/>
      <c r="M21" s="223"/>
      <c r="N21" s="224"/>
    </row>
    <row r="22" spans="1:14" ht="17.25" customHeight="1" thickTop="1" x14ac:dyDescent="0.2">
      <c r="A22" s="16"/>
      <c r="J22" s="114">
        <f>MIN(J8:J21)</f>
        <v>0</v>
      </c>
      <c r="N22" s="15"/>
    </row>
    <row r="23" spans="1:14" ht="17.25" customHeight="1" x14ac:dyDescent="0.2">
      <c r="A23" s="16"/>
      <c r="B23" s="35" t="s">
        <v>30</v>
      </c>
      <c r="C23" s="34">
        <v>0.6</v>
      </c>
      <c r="N23" s="15"/>
    </row>
    <row r="24" spans="1:14" ht="17.25" customHeight="1" x14ac:dyDescent="0.2">
      <c r="A24" s="16"/>
      <c r="B24" s="35" t="s">
        <v>31</v>
      </c>
      <c r="C24" s="34">
        <v>0.4</v>
      </c>
      <c r="N24" s="15"/>
    </row>
    <row r="25" spans="1:14" ht="17.25" customHeight="1" x14ac:dyDescent="0.2">
      <c r="A25" s="16"/>
      <c r="B25" s="35" t="s">
        <v>16</v>
      </c>
      <c r="C25" s="34">
        <f>SUM(C23:C24)</f>
        <v>1</v>
      </c>
      <c r="N25" s="15"/>
    </row>
    <row r="26" spans="1:14" ht="17.25" customHeight="1" x14ac:dyDescent="0.2">
      <c r="A26" s="16"/>
      <c r="B26" s="35"/>
      <c r="C26" s="33"/>
      <c r="N26" s="15"/>
    </row>
    <row r="27" spans="1:14" ht="42.75" customHeight="1" x14ac:dyDescent="0.2">
      <c r="A27" s="16"/>
      <c r="B27" s="36" t="s">
        <v>25</v>
      </c>
      <c r="C27" s="34">
        <v>0.8</v>
      </c>
      <c r="N27" s="15"/>
    </row>
    <row r="28" spans="1:14" ht="17.25" customHeight="1" x14ac:dyDescent="0.2">
      <c r="A28" s="16"/>
      <c r="C28" s="17"/>
      <c r="N28" s="15"/>
    </row>
    <row r="29" spans="1:14" ht="17.25" customHeight="1" x14ac:dyDescent="0.2">
      <c r="A29" s="16"/>
      <c r="B29" s="251" t="s">
        <v>66</v>
      </c>
      <c r="C29" s="251"/>
      <c r="D29" s="251"/>
      <c r="E29" s="110"/>
      <c r="F29" s="110"/>
      <c r="G29" s="34">
        <v>0.7</v>
      </c>
      <c r="N29" s="15"/>
    </row>
    <row r="30" spans="1:14" ht="17.25" customHeight="1" thickBot="1" x14ac:dyDescent="0.25">
      <c r="A30" s="18"/>
      <c r="B30" s="104"/>
      <c r="C30" s="104"/>
      <c r="D30" s="104"/>
      <c r="E30" s="104"/>
      <c r="F30" s="104"/>
      <c r="G30" s="19"/>
      <c r="H30" s="19"/>
      <c r="I30" s="19"/>
      <c r="J30" s="19"/>
      <c r="K30" s="19"/>
      <c r="L30" s="19"/>
      <c r="M30" s="19"/>
      <c r="N30" s="20"/>
    </row>
    <row r="31" spans="1:14" ht="17.25" customHeight="1" thickTop="1" x14ac:dyDescent="0.2"/>
  </sheetData>
  <mergeCells count="82">
    <mergeCell ref="N4:N7"/>
    <mergeCell ref="H4:H6"/>
    <mergeCell ref="J4:J6"/>
    <mergeCell ref="K4:K6"/>
    <mergeCell ref="B4:B7"/>
    <mergeCell ref="C4:C6"/>
    <mergeCell ref="D4:D6"/>
    <mergeCell ref="G4:G6"/>
    <mergeCell ref="F4:F6"/>
    <mergeCell ref="E4:E6"/>
    <mergeCell ref="A16:A17"/>
    <mergeCell ref="B10:B11"/>
    <mergeCell ref="B12:B13"/>
    <mergeCell ref="B14:B15"/>
    <mergeCell ref="B16:B17"/>
    <mergeCell ref="B29:D29"/>
    <mergeCell ref="B18:B19"/>
    <mergeCell ref="A18:A19"/>
    <mergeCell ref="A20:A21"/>
    <mergeCell ref="B20:B21"/>
    <mergeCell ref="A4:A7"/>
    <mergeCell ref="D3:G3"/>
    <mergeCell ref="D1:H2"/>
    <mergeCell ref="A10:A11"/>
    <mergeCell ref="A1:B1"/>
    <mergeCell ref="A2:B2"/>
    <mergeCell ref="B8:B9"/>
    <mergeCell ref="A8:A9"/>
    <mergeCell ref="M10:M11"/>
    <mergeCell ref="H8:H9"/>
    <mergeCell ref="A12:A13"/>
    <mergeCell ref="A14:A15"/>
    <mergeCell ref="N16:N17"/>
    <mergeCell ref="N8:N9"/>
    <mergeCell ref="N10:N11"/>
    <mergeCell ref="N12:N13"/>
    <mergeCell ref="N14:N15"/>
    <mergeCell ref="H10:H11"/>
    <mergeCell ref="K16:K17"/>
    <mergeCell ref="K14:K15"/>
    <mergeCell ref="K12:K13"/>
    <mergeCell ref="K10:K11"/>
    <mergeCell ref="M16:M17"/>
    <mergeCell ref="M14:M15"/>
    <mergeCell ref="M12:M13"/>
    <mergeCell ref="M8:M9"/>
    <mergeCell ref="H18:H19"/>
    <mergeCell ref="H20:H21"/>
    <mergeCell ref="H16:H17"/>
    <mergeCell ref="H14:H15"/>
    <mergeCell ref="H12:H13"/>
    <mergeCell ref="K18:K19"/>
    <mergeCell ref="L18:L19"/>
    <mergeCell ref="K20:K21"/>
    <mergeCell ref="K8:K9"/>
    <mergeCell ref="J8:J9"/>
    <mergeCell ref="J10:J11"/>
    <mergeCell ref="J12:J13"/>
    <mergeCell ref="J14:J15"/>
    <mergeCell ref="J16:J17"/>
    <mergeCell ref="J20:J21"/>
    <mergeCell ref="I12:I13"/>
    <mergeCell ref="I14:I15"/>
    <mergeCell ref="I16:I17"/>
    <mergeCell ref="I18:I19"/>
    <mergeCell ref="I20:I21"/>
    <mergeCell ref="M20:M21"/>
    <mergeCell ref="M18:M19"/>
    <mergeCell ref="N18:N19"/>
    <mergeCell ref="N20:N21"/>
    <mergeCell ref="I4:I7"/>
    <mergeCell ref="L4:L7"/>
    <mergeCell ref="M4:M7"/>
    <mergeCell ref="L20:L21"/>
    <mergeCell ref="I8:I9"/>
    <mergeCell ref="I10:I11"/>
    <mergeCell ref="L8:L9"/>
    <mergeCell ref="L10:L11"/>
    <mergeCell ref="L12:L13"/>
    <mergeCell ref="L14:L15"/>
    <mergeCell ref="L16:L17"/>
    <mergeCell ref="J18:J19"/>
  </mergeCells>
  <phoneticPr fontId="0" type="noConversion"/>
  <conditionalFormatting sqref="H7 J7:K7 C25">
    <cfRule type="cellIs" dxfId="0"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Ido Marinov</cp:lastModifiedBy>
  <cp:lastPrinted>2020-08-04T11:16:57Z</cp:lastPrinted>
  <dcterms:created xsi:type="dcterms:W3CDTF">1998-04-12T06:27:49Z</dcterms:created>
  <dcterms:modified xsi:type="dcterms:W3CDTF">2024-09-25T07:05:38Z</dcterms:modified>
</cp:coreProperties>
</file>